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95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Sheet1!$AM$1:$AV$169</definedName>
    <definedName name="_xlnm.Print_Area" localSheetId="1">Sheet2!$AL$1:$AR$171</definedName>
  </definedNames>
  <calcPr calcId="145621"/>
</workbook>
</file>

<file path=xl/calcChain.xml><?xml version="1.0" encoding="utf-8"?>
<calcChain xmlns="http://schemas.openxmlformats.org/spreadsheetml/2006/main">
  <c r="AV22" i="1" l="1"/>
  <c r="AU22" i="1"/>
  <c r="AT22" i="1"/>
  <c r="AS22" i="1"/>
  <c r="AV68" i="1"/>
  <c r="AU68" i="1"/>
  <c r="AT68" i="1"/>
  <c r="AS68" i="1"/>
  <c r="AS67" i="1"/>
  <c r="AV65" i="1"/>
  <c r="AU65" i="1"/>
  <c r="AT65" i="1"/>
  <c r="AS65" i="1"/>
  <c r="AS73" i="1"/>
  <c r="AV84" i="1"/>
  <c r="AV81" i="1"/>
  <c r="AU84" i="1"/>
  <c r="AU81" i="1"/>
  <c r="AT84" i="1"/>
  <c r="AT81" i="1"/>
  <c r="AS81" i="1"/>
  <c r="AS84" i="1" s="1"/>
  <c r="AS83" i="1"/>
  <c r="AS21" i="1"/>
  <c r="AS57" i="1" l="1"/>
  <c r="AR19" i="2" l="1"/>
  <c r="AQ19" i="2"/>
  <c r="AP19" i="2"/>
  <c r="AO19" i="2"/>
  <c r="AS3" i="1" l="1"/>
  <c r="AP4" i="1" l="1"/>
  <c r="AK11" i="1"/>
  <c r="AK19" i="1" s="1"/>
  <c r="AH11" i="1"/>
  <c r="AH19" i="1" s="1"/>
  <c r="AE11" i="1"/>
  <c r="AE19" i="1" s="1"/>
  <c r="AB14" i="1"/>
  <c r="AB22" i="1" s="1"/>
  <c r="AB30" i="1" s="1"/>
  <c r="AB38" i="1" s="1"/>
  <c r="AB46" i="1" s="1"/>
  <c r="AB54" i="1" s="1"/>
  <c r="AB62" i="1" s="1"/>
  <c r="AB70" i="1" s="1"/>
  <c r="AB78" i="1" s="1"/>
  <c r="AB86" i="1" s="1"/>
  <c r="AB94" i="1" s="1"/>
  <c r="AB102" i="1" s="1"/>
  <c r="AB110" i="1" s="1"/>
  <c r="AB118" i="1" s="1"/>
  <c r="AB126" i="1" s="1"/>
  <c r="AB134" i="1" s="1"/>
  <c r="AB142" i="1" s="1"/>
  <c r="AB150" i="1" s="1"/>
  <c r="AB158" i="1" s="1"/>
  <c r="AB166" i="1" s="1"/>
  <c r="AB11" i="1"/>
  <c r="AB15" i="1" s="1"/>
  <c r="AB16" i="1" s="1"/>
  <c r="Y14" i="1"/>
  <c r="Y22" i="1" s="1"/>
  <c r="Y30" i="1" s="1"/>
  <c r="Y38" i="1" s="1"/>
  <c r="Y46" i="1" s="1"/>
  <c r="Y54" i="1" s="1"/>
  <c r="Y62" i="1" s="1"/>
  <c r="Y70" i="1" s="1"/>
  <c r="Y78" i="1" s="1"/>
  <c r="Y86" i="1" s="1"/>
  <c r="Y94" i="1" s="1"/>
  <c r="Y102" i="1" s="1"/>
  <c r="Y110" i="1" s="1"/>
  <c r="Y118" i="1" s="1"/>
  <c r="Y126" i="1" s="1"/>
  <c r="Y134" i="1" s="1"/>
  <c r="Y142" i="1" s="1"/>
  <c r="Y150" i="1" s="1"/>
  <c r="Y158" i="1" s="1"/>
  <c r="Y166" i="1" s="1"/>
  <c r="Y11" i="1"/>
  <c r="Y15" i="1" s="1"/>
  <c r="Y16" i="1" s="1"/>
  <c r="V14" i="1"/>
  <c r="V15" i="1" s="1"/>
  <c r="V16" i="1" s="1"/>
  <c r="V27" i="1"/>
  <c r="V11" i="1"/>
  <c r="V19" i="1" s="1"/>
  <c r="S30" i="1"/>
  <c r="S14" i="1"/>
  <c r="S22" i="1" s="1"/>
  <c r="S11" i="1"/>
  <c r="S19" i="1" s="1"/>
  <c r="S27" i="1" s="1"/>
  <c r="S35" i="1" s="1"/>
  <c r="P14" i="1"/>
  <c r="P22" i="1" s="1"/>
  <c r="P30" i="1" s="1"/>
  <c r="P38" i="1" s="1"/>
  <c r="P46" i="1" s="1"/>
  <c r="P54" i="1" s="1"/>
  <c r="P11" i="1"/>
  <c r="P15" i="1" s="1"/>
  <c r="P16" i="1" s="1"/>
  <c r="AK4" i="1"/>
  <c r="AJ4" i="1"/>
  <c r="AJ3" i="1"/>
  <c r="AH6" i="1"/>
  <c r="AH14" i="1" s="1"/>
  <c r="AH22" i="1" s="1"/>
  <c r="AH30" i="1" s="1"/>
  <c r="AH38" i="1" s="1"/>
  <c r="AH46" i="1" s="1"/>
  <c r="AH54" i="1" s="1"/>
  <c r="AH62" i="1" s="1"/>
  <c r="AH70" i="1" s="1"/>
  <c r="AH78" i="1" s="1"/>
  <c r="AH86" i="1" s="1"/>
  <c r="AH94" i="1" s="1"/>
  <c r="AH102" i="1" s="1"/>
  <c r="AH110" i="1" s="1"/>
  <c r="AH118" i="1" s="1"/>
  <c r="AH126" i="1" s="1"/>
  <c r="AH134" i="1" s="1"/>
  <c r="AH142" i="1" s="1"/>
  <c r="AH150" i="1" s="1"/>
  <c r="AH158" i="1" s="1"/>
  <c r="AH166" i="1" s="1"/>
  <c r="AH4" i="1"/>
  <c r="AG3" i="1"/>
  <c r="AG4" i="1" s="1"/>
  <c r="AE6" i="1"/>
  <c r="AE14" i="1" s="1"/>
  <c r="AE22" i="1" s="1"/>
  <c r="AE30" i="1" s="1"/>
  <c r="AE38" i="1" s="1"/>
  <c r="AE46" i="1" s="1"/>
  <c r="AE54" i="1" s="1"/>
  <c r="AE62" i="1" s="1"/>
  <c r="AE70" i="1" s="1"/>
  <c r="AE78" i="1" s="1"/>
  <c r="AE86" i="1" s="1"/>
  <c r="AE94" i="1" s="1"/>
  <c r="AE102" i="1" s="1"/>
  <c r="AE110" i="1" s="1"/>
  <c r="AE118" i="1" s="1"/>
  <c r="AE126" i="1" s="1"/>
  <c r="AE134" i="1" s="1"/>
  <c r="AE142" i="1" s="1"/>
  <c r="AE150" i="1" s="1"/>
  <c r="AE158" i="1" s="1"/>
  <c r="AE166" i="1" s="1"/>
  <c r="AE4" i="1"/>
  <c r="AD4" i="1"/>
  <c r="AD3" i="1"/>
  <c r="AB8" i="1"/>
  <c r="AB7" i="1"/>
  <c r="AB4" i="1"/>
  <c r="X4" i="1"/>
  <c r="Y4" i="1"/>
  <c r="AA3" i="1"/>
  <c r="AA4" i="1" s="1"/>
  <c r="Y8" i="1"/>
  <c r="Y7" i="1"/>
  <c r="X3" i="1"/>
  <c r="V8" i="1"/>
  <c r="V7" i="1"/>
  <c r="T4" i="1"/>
  <c r="W4" i="1" s="1"/>
  <c r="Z4" i="1" s="1"/>
  <c r="AC4" i="1" s="1"/>
  <c r="AF4" i="1" s="1"/>
  <c r="AI4" i="1" s="1"/>
  <c r="V4" i="1"/>
  <c r="U4" i="1"/>
  <c r="U3" i="1"/>
  <c r="S7" i="1"/>
  <c r="S8" i="1" s="1"/>
  <c r="Q4" i="1"/>
  <c r="R4" i="1"/>
  <c r="S4" i="1"/>
  <c r="R3" i="1"/>
  <c r="P7" i="1"/>
  <c r="P8" i="1" s="1"/>
  <c r="O6" i="1"/>
  <c r="O4" i="1"/>
  <c r="P4" i="1"/>
  <c r="R6" i="1" l="1"/>
  <c r="O7" i="1"/>
  <c r="N7" i="1" s="1"/>
  <c r="N6" i="1" s="1"/>
  <c r="S31" i="1"/>
  <c r="S32" i="1" s="1"/>
  <c r="P62" i="1"/>
  <c r="P70" i="1" s="1"/>
  <c r="P78" i="1" s="1"/>
  <c r="P86" i="1" s="1"/>
  <c r="P94" i="1" s="1"/>
  <c r="P102" i="1" s="1"/>
  <c r="P110" i="1" s="1"/>
  <c r="P118" i="1" s="1"/>
  <c r="P126" i="1" s="1"/>
  <c r="P134" i="1" s="1"/>
  <c r="P142" i="1" s="1"/>
  <c r="P150" i="1" s="1"/>
  <c r="P158" i="1" s="1"/>
  <c r="P166" i="1" s="1"/>
  <c r="S43" i="1"/>
  <c r="AE7" i="1"/>
  <c r="AE8" i="1" s="1"/>
  <c r="AK6" i="1"/>
  <c r="P19" i="1"/>
  <c r="S23" i="1"/>
  <c r="S24" i="1" s="1"/>
  <c r="AH7" i="1"/>
  <c r="AH8" i="1" s="1"/>
  <c r="S38" i="1"/>
  <c r="S46" i="1" s="1"/>
  <c r="S54" i="1" s="1"/>
  <c r="S62" i="1" s="1"/>
  <c r="S70" i="1" s="1"/>
  <c r="S78" i="1" s="1"/>
  <c r="S86" i="1" s="1"/>
  <c r="S94" i="1" s="1"/>
  <c r="S102" i="1" s="1"/>
  <c r="S110" i="1" s="1"/>
  <c r="S118" i="1" s="1"/>
  <c r="S126" i="1" s="1"/>
  <c r="S134" i="1" s="1"/>
  <c r="S142" i="1" s="1"/>
  <c r="S150" i="1" s="1"/>
  <c r="S158" i="1" s="1"/>
  <c r="S166" i="1" s="1"/>
  <c r="V35" i="1"/>
  <c r="S15" i="1"/>
  <c r="S16" i="1" s="1"/>
  <c r="V22" i="1"/>
  <c r="Y19" i="1"/>
  <c r="AB19" i="1"/>
  <c r="AH23" i="1"/>
  <c r="AH24" i="1" s="1"/>
  <c r="AH27" i="1"/>
  <c r="AE23" i="1"/>
  <c r="AE24" i="1" s="1"/>
  <c r="AK27" i="1"/>
  <c r="AE27" i="1"/>
  <c r="AE15" i="1"/>
  <c r="AE16" i="1" s="1"/>
  <c r="AH15" i="1"/>
  <c r="AH16" i="1" s="1"/>
  <c r="M15" i="1"/>
  <c r="M16" i="1" s="1"/>
  <c r="M22" i="1"/>
  <c r="M30" i="1" s="1"/>
  <c r="M38" i="1" s="1"/>
  <c r="M14" i="1"/>
  <c r="M19" i="1"/>
  <c r="M23" i="1" s="1"/>
  <c r="M24" i="1" s="1"/>
  <c r="M11" i="1"/>
  <c r="D8" i="1"/>
  <c r="D7" i="1"/>
  <c r="F3" i="1"/>
  <c r="I4" i="1"/>
  <c r="M8" i="1"/>
  <c r="M7" i="1"/>
  <c r="L7" i="1"/>
  <c r="K7" i="1" s="1"/>
  <c r="K6" i="1" s="1"/>
  <c r="M4" i="1"/>
  <c r="L4" i="1"/>
  <c r="M46" i="1" l="1"/>
  <c r="AB23" i="1"/>
  <c r="AB24" i="1" s="1"/>
  <c r="AB27" i="1"/>
  <c r="V43" i="1"/>
  <c r="S51" i="1"/>
  <c r="S47" i="1"/>
  <c r="S48" i="1" s="1"/>
  <c r="Y23" i="1"/>
  <c r="Y24" i="1" s="1"/>
  <c r="Y27" i="1"/>
  <c r="P23" i="1"/>
  <c r="P24" i="1" s="1"/>
  <c r="P27" i="1"/>
  <c r="S39" i="1"/>
  <c r="S40" i="1" s="1"/>
  <c r="AE31" i="1"/>
  <c r="AE32" i="1" s="1"/>
  <c r="AE35" i="1"/>
  <c r="AH31" i="1"/>
  <c r="AH32" i="1" s="1"/>
  <c r="AH35" i="1"/>
  <c r="V23" i="1"/>
  <c r="V24" i="1" s="1"/>
  <c r="V30" i="1"/>
  <c r="AK14" i="1"/>
  <c r="AK7" i="1"/>
  <c r="AK8" i="1" s="1"/>
  <c r="M27" i="1"/>
  <c r="AK35" i="1"/>
  <c r="U7" i="1"/>
  <c r="T7" i="1" s="1"/>
  <c r="T6" i="1" s="1"/>
  <c r="U6" i="1"/>
  <c r="X6" i="1" s="1"/>
  <c r="R7" i="1"/>
  <c r="Q7" i="1" s="1"/>
  <c r="Q6" i="1" s="1"/>
  <c r="AO106" i="2"/>
  <c r="AK43" i="1" l="1"/>
  <c r="AK22" i="1"/>
  <c r="AK15" i="1"/>
  <c r="AK16" i="1" s="1"/>
  <c r="P31" i="1"/>
  <c r="P32" i="1" s="1"/>
  <c r="P35" i="1"/>
  <c r="AB31" i="1"/>
  <c r="AB32" i="1" s="1"/>
  <c r="AB35" i="1"/>
  <c r="V38" i="1"/>
  <c r="V31" i="1"/>
  <c r="V32" i="1" s="1"/>
  <c r="AE43" i="1"/>
  <c r="AE39" i="1"/>
  <c r="AE40" i="1" s="1"/>
  <c r="S55" i="1"/>
  <c r="S56" i="1" s="1"/>
  <c r="S59" i="1"/>
  <c r="AA6" i="1"/>
  <c r="X7" i="1"/>
  <c r="W7" i="1" s="1"/>
  <c r="W6" i="1" s="1"/>
  <c r="M35" i="1"/>
  <c r="M31" i="1"/>
  <c r="M32" i="1" s="1"/>
  <c r="Y31" i="1"/>
  <c r="Y32" i="1" s="1"/>
  <c r="Y35" i="1"/>
  <c r="M54" i="1"/>
  <c r="AH43" i="1"/>
  <c r="AH39" i="1"/>
  <c r="AH40" i="1" s="1"/>
  <c r="V51" i="1"/>
  <c r="AE3" i="2"/>
  <c r="AH3" i="2" s="1"/>
  <c r="AB3" i="2"/>
  <c r="P3" i="2"/>
  <c r="M11" i="2"/>
  <c r="M19" i="2" s="1"/>
  <c r="M27" i="2" s="1"/>
  <c r="M35" i="2" s="1"/>
  <c r="M43" i="2" s="1"/>
  <c r="M51" i="2" s="1"/>
  <c r="M59" i="2" s="1"/>
  <c r="M67" i="2" s="1"/>
  <c r="M75" i="2" s="1"/>
  <c r="M83" i="2" s="1"/>
  <c r="M91" i="2" s="1"/>
  <c r="G7" i="2"/>
  <c r="G8" i="2" s="1"/>
  <c r="D7" i="2"/>
  <c r="D8" i="2" s="1"/>
  <c r="D51" i="2"/>
  <c r="D19" i="2"/>
  <c r="D14" i="2"/>
  <c r="D15" i="2" s="1"/>
  <c r="D16" i="2" s="1"/>
  <c r="M6" i="2"/>
  <c r="P6" i="2" s="1"/>
  <c r="G11" i="2"/>
  <c r="G14" i="2"/>
  <c r="G22" i="2" s="1"/>
  <c r="J14" i="2"/>
  <c r="J22" i="2" s="1"/>
  <c r="J30" i="2" s="1"/>
  <c r="J11" i="2"/>
  <c r="J15" i="2" s="1"/>
  <c r="J16" i="2" s="1"/>
  <c r="J8" i="2"/>
  <c r="J7" i="2"/>
  <c r="Y43" i="1" l="1"/>
  <c r="Y39" i="1"/>
  <c r="Y40" i="1" s="1"/>
  <c r="AB43" i="1"/>
  <c r="AB39" i="1"/>
  <c r="AB40" i="1" s="1"/>
  <c r="AA7" i="1"/>
  <c r="Z7" i="1" s="1"/>
  <c r="Z6" i="1" s="1"/>
  <c r="AD6" i="1"/>
  <c r="AE51" i="1"/>
  <c r="AE47" i="1"/>
  <c r="AE48" i="1" s="1"/>
  <c r="AK30" i="1"/>
  <c r="AK23" i="1"/>
  <c r="AK24" i="1" s="1"/>
  <c r="V59" i="1"/>
  <c r="M62" i="1"/>
  <c r="S67" i="1"/>
  <c r="S63" i="1"/>
  <c r="S64" i="1" s="1"/>
  <c r="P43" i="1"/>
  <c r="P39" i="1"/>
  <c r="P40" i="1" s="1"/>
  <c r="AH51" i="1"/>
  <c r="AH47" i="1"/>
  <c r="AH48" i="1" s="1"/>
  <c r="M43" i="1"/>
  <c r="M39" i="1"/>
  <c r="M40" i="1" s="1"/>
  <c r="V46" i="1"/>
  <c r="V39" i="1"/>
  <c r="V40" i="1" s="1"/>
  <c r="AK51" i="1"/>
  <c r="M7" i="2"/>
  <c r="M8" i="2" s="1"/>
  <c r="AN8" i="2" s="1"/>
  <c r="S3" i="2"/>
  <c r="S11" i="2" s="1"/>
  <c r="G15" i="2"/>
  <c r="G16" i="2" s="1"/>
  <c r="D22" i="2"/>
  <c r="D23" i="2" s="1"/>
  <c r="D24" i="2" s="1"/>
  <c r="S6" i="2"/>
  <c r="S7" i="2" s="1"/>
  <c r="P14" i="2"/>
  <c r="P22" i="2" s="1"/>
  <c r="P30" i="2" s="1"/>
  <c r="P38" i="2" s="1"/>
  <c r="P46" i="2" s="1"/>
  <c r="P54" i="2" s="1"/>
  <c r="P62" i="2" s="1"/>
  <c r="P70" i="2" s="1"/>
  <c r="P78" i="2" s="1"/>
  <c r="P86" i="2" s="1"/>
  <c r="P94" i="2" s="1"/>
  <c r="P102" i="2" s="1"/>
  <c r="P110" i="2" s="1"/>
  <c r="P118" i="2" s="1"/>
  <c r="P126" i="2" s="1"/>
  <c r="P134" i="2" s="1"/>
  <c r="P142" i="2" s="1"/>
  <c r="P150" i="2" s="1"/>
  <c r="P158" i="2" s="1"/>
  <c r="P166" i="2" s="1"/>
  <c r="V3" i="2"/>
  <c r="J38" i="2"/>
  <c r="M99" i="2"/>
  <c r="G30" i="2"/>
  <c r="AH11" i="2"/>
  <c r="P7" i="2"/>
  <c r="M14" i="2"/>
  <c r="Y3" i="2"/>
  <c r="Y11" i="2" s="1"/>
  <c r="AK3" i="2"/>
  <c r="G19" i="2"/>
  <c r="G27" i="2" s="1"/>
  <c r="J19" i="2"/>
  <c r="AB11" i="2"/>
  <c r="AB19" i="2" s="1"/>
  <c r="AB27" i="2" s="1"/>
  <c r="AB35" i="2" s="1"/>
  <c r="AB43" i="2" s="1"/>
  <c r="AB51" i="2" s="1"/>
  <c r="AB59" i="2" s="1"/>
  <c r="AB67" i="2" s="1"/>
  <c r="AB75" i="2" s="1"/>
  <c r="AB83" i="2" s="1"/>
  <c r="AB91" i="2" s="1"/>
  <c r="P11" i="2"/>
  <c r="D30" i="2"/>
  <c r="D59" i="2"/>
  <c r="AE11" i="2"/>
  <c r="AE19" i="2" s="1"/>
  <c r="AE27" i="2" s="1"/>
  <c r="AE35" i="2" s="1"/>
  <c r="AE43" i="2" s="1"/>
  <c r="AE51" i="2" s="1"/>
  <c r="AE59" i="2" s="1"/>
  <c r="AE67" i="2" s="1"/>
  <c r="AE75" i="2" s="1"/>
  <c r="AE83" i="2" s="1"/>
  <c r="AE91" i="2" s="1"/>
  <c r="G7" i="1"/>
  <c r="G8" i="1" s="1"/>
  <c r="V54" i="1" l="1"/>
  <c r="V47" i="1"/>
  <c r="V48" i="1" s="1"/>
  <c r="AH55" i="1"/>
  <c r="AH56" i="1" s="1"/>
  <c r="AH59" i="1"/>
  <c r="S75" i="1"/>
  <c r="S71" i="1"/>
  <c r="S72" i="1" s="1"/>
  <c r="V67" i="1"/>
  <c r="AE55" i="1"/>
  <c r="AE56" i="1" s="1"/>
  <c r="AE59" i="1"/>
  <c r="AB47" i="1"/>
  <c r="AB48" i="1" s="1"/>
  <c r="AB51" i="1"/>
  <c r="M70" i="1"/>
  <c r="AD7" i="1"/>
  <c r="AC7" i="1" s="1"/>
  <c r="AC6" i="1" s="1"/>
  <c r="AG6" i="1"/>
  <c r="AK59" i="1"/>
  <c r="M51" i="1"/>
  <c r="M47" i="1"/>
  <c r="M48" i="1" s="1"/>
  <c r="P47" i="1"/>
  <c r="P48" i="1" s="1"/>
  <c r="P51" i="1"/>
  <c r="AK38" i="1"/>
  <c r="AK31" i="1"/>
  <c r="AK32" i="1" s="1"/>
  <c r="Y47" i="1"/>
  <c r="Y48" i="1" s="1"/>
  <c r="Y51" i="1"/>
  <c r="AM3" i="2"/>
  <c r="AB99" i="2"/>
  <c r="G38" i="2"/>
  <c r="G31" i="2"/>
  <c r="G32" i="2" s="1"/>
  <c r="AE99" i="2"/>
  <c r="P19" i="2"/>
  <c r="P15" i="2"/>
  <c r="J27" i="2"/>
  <c r="J23" i="2"/>
  <c r="J24" i="2" s="1"/>
  <c r="AK11" i="2"/>
  <c r="M107" i="2"/>
  <c r="J46" i="2"/>
  <c r="D67" i="2"/>
  <c r="D31" i="2"/>
  <c r="D32" i="2" s="1"/>
  <c r="D38" i="2"/>
  <c r="Y19" i="2"/>
  <c r="Y27" i="2" s="1"/>
  <c r="AH19" i="2"/>
  <c r="V11" i="2"/>
  <c r="AM11" i="2" s="1"/>
  <c r="G35" i="2"/>
  <c r="M15" i="2"/>
  <c r="M22" i="2"/>
  <c r="G23" i="2"/>
  <c r="G24" i="2" s="1"/>
  <c r="S19" i="2"/>
  <c r="V6" i="2"/>
  <c r="S14" i="2"/>
  <c r="S22" i="2" s="1"/>
  <c r="S30" i="2" s="1"/>
  <c r="J14" i="1"/>
  <c r="J22" i="1" s="1"/>
  <c r="G14" i="1"/>
  <c r="G22" i="1" s="1"/>
  <c r="D14" i="1"/>
  <c r="D22" i="1" s="1"/>
  <c r="G11" i="1"/>
  <c r="D11" i="1"/>
  <c r="D19" i="1" s="1"/>
  <c r="I7" i="1"/>
  <c r="H7" i="1"/>
  <c r="J3" i="1"/>
  <c r="D27" i="1" l="1"/>
  <c r="J7" i="1"/>
  <c r="J8" i="1" s="1"/>
  <c r="AO8" i="1" s="1"/>
  <c r="AM3" i="1"/>
  <c r="G15" i="1"/>
  <c r="G16" i="1" s="1"/>
  <c r="AJ6" i="1"/>
  <c r="AJ7" i="1" s="1"/>
  <c r="AI7" i="1" s="1"/>
  <c r="AI6" i="1" s="1"/>
  <c r="AG7" i="1"/>
  <c r="AF7" i="1" s="1"/>
  <c r="AF6" i="1" s="1"/>
  <c r="AB55" i="1"/>
  <c r="AB56" i="1" s="1"/>
  <c r="AB59" i="1"/>
  <c r="V75" i="1"/>
  <c r="AH63" i="1"/>
  <c r="AH64" i="1" s="1"/>
  <c r="AH67" i="1"/>
  <c r="AK46" i="1"/>
  <c r="AK39" i="1"/>
  <c r="AK40" i="1" s="1"/>
  <c r="M59" i="1"/>
  <c r="M55" i="1"/>
  <c r="M56" i="1" s="1"/>
  <c r="Y55" i="1"/>
  <c r="Y56" i="1" s="1"/>
  <c r="Y59" i="1"/>
  <c r="P59" i="1"/>
  <c r="P55" i="1"/>
  <c r="P56" i="1" s="1"/>
  <c r="AK67" i="1"/>
  <c r="M78" i="1"/>
  <c r="AE63" i="1"/>
  <c r="AE64" i="1" s="1"/>
  <c r="AE67" i="1"/>
  <c r="S83" i="1"/>
  <c r="S79" i="1"/>
  <c r="S80" i="1" s="1"/>
  <c r="V62" i="1"/>
  <c r="V55" i="1"/>
  <c r="V56" i="1" s="1"/>
  <c r="D23" i="1"/>
  <c r="D24" i="1" s="1"/>
  <c r="D30" i="1"/>
  <c r="D15" i="1"/>
  <c r="D16" i="1" s="1"/>
  <c r="J11" i="1"/>
  <c r="J19" i="1" s="1"/>
  <c r="J27" i="1" s="1"/>
  <c r="J35" i="1" s="1"/>
  <c r="J43" i="1" s="1"/>
  <c r="J51" i="1" s="1"/>
  <c r="J59" i="1" s="1"/>
  <c r="J67" i="1" s="1"/>
  <c r="J75" i="1" s="1"/>
  <c r="J83" i="1" s="1"/>
  <c r="J91" i="1" s="1"/>
  <c r="J99" i="1" s="1"/>
  <c r="J107" i="1" s="1"/>
  <c r="J115" i="1" s="1"/>
  <c r="J123" i="1" s="1"/>
  <c r="J131" i="1" s="1"/>
  <c r="J139" i="1" s="1"/>
  <c r="J147" i="1" s="1"/>
  <c r="J155" i="1" s="1"/>
  <c r="J163" i="1" s="1"/>
  <c r="J4" i="1"/>
  <c r="AN24" i="2"/>
  <c r="AH27" i="2"/>
  <c r="D46" i="2"/>
  <c r="D39" i="2"/>
  <c r="D40" i="2" s="1"/>
  <c r="AK19" i="2"/>
  <c r="AK27" i="2" s="1"/>
  <c r="AK35" i="2" s="1"/>
  <c r="AK43" i="2" s="1"/>
  <c r="Y6" i="2"/>
  <c r="V14" i="2"/>
  <c r="M30" i="2"/>
  <c r="M23" i="2"/>
  <c r="J54" i="2"/>
  <c r="P23" i="2"/>
  <c r="P27" i="2"/>
  <c r="G39" i="2"/>
  <c r="G40" i="2" s="1"/>
  <c r="G46" i="2"/>
  <c r="S38" i="2"/>
  <c r="S23" i="2"/>
  <c r="S27" i="2"/>
  <c r="S35" i="2" s="1"/>
  <c r="S43" i="2" s="1"/>
  <c r="V7" i="2"/>
  <c r="Y35" i="2"/>
  <c r="Y43" i="2" s="1"/>
  <c r="Y51" i="2" s="1"/>
  <c r="Y59" i="2" s="1"/>
  <c r="Y67" i="2" s="1"/>
  <c r="Y75" i="2" s="1"/>
  <c r="Y83" i="2" s="1"/>
  <c r="Y91" i="2" s="1"/>
  <c r="D75" i="2"/>
  <c r="M115" i="2"/>
  <c r="AE107" i="2"/>
  <c r="AB107" i="2"/>
  <c r="S15" i="2"/>
  <c r="G43" i="2"/>
  <c r="V19" i="2"/>
  <c r="V27" i="2" s="1"/>
  <c r="V35" i="2" s="1"/>
  <c r="V43" i="2" s="1"/>
  <c r="V51" i="2" s="1"/>
  <c r="V59" i="2" s="1"/>
  <c r="V67" i="2" s="1"/>
  <c r="V75" i="2" s="1"/>
  <c r="V83" i="2" s="1"/>
  <c r="V91" i="2" s="1"/>
  <c r="J35" i="2"/>
  <c r="J31" i="2"/>
  <c r="J32" i="2" s="1"/>
  <c r="AN32" i="2" s="1"/>
  <c r="G19" i="1"/>
  <c r="G27" i="1" s="1"/>
  <c r="G35" i="1" s="1"/>
  <c r="G30" i="1"/>
  <c r="G23" i="1"/>
  <c r="G24" i="1" s="1"/>
  <c r="AO24" i="1" s="1"/>
  <c r="J30" i="1"/>
  <c r="J23" i="1"/>
  <c r="J24" i="1" s="1"/>
  <c r="J15" i="1"/>
  <c r="J16" i="1" s="1"/>
  <c r="F7" i="1"/>
  <c r="E6" i="1"/>
  <c r="G4" i="1"/>
  <c r="F4" i="1"/>
  <c r="AM11" i="1" l="1"/>
  <c r="AP11" i="1" s="1"/>
  <c r="AP19" i="1" s="1"/>
  <c r="AP27" i="1" s="1"/>
  <c r="P63" i="1"/>
  <c r="P64" i="1" s="1"/>
  <c r="P67" i="1"/>
  <c r="M67" i="1"/>
  <c r="M63" i="1"/>
  <c r="M64" i="1" s="1"/>
  <c r="AP3" i="1"/>
  <c r="AE75" i="1"/>
  <c r="AE71" i="1"/>
  <c r="AE72" i="1" s="1"/>
  <c r="AK75" i="1"/>
  <c r="Y63" i="1"/>
  <c r="Y64" i="1" s="1"/>
  <c r="Y67" i="1"/>
  <c r="AQ8" i="1"/>
  <c r="V70" i="1"/>
  <c r="V63" i="1"/>
  <c r="V64" i="1" s="1"/>
  <c r="AK54" i="1"/>
  <c r="AK47" i="1"/>
  <c r="AK48" i="1" s="1"/>
  <c r="V83" i="1"/>
  <c r="AM27" i="1"/>
  <c r="D35" i="1"/>
  <c r="S87" i="1"/>
  <c r="S88" i="1" s="1"/>
  <c r="S91" i="1"/>
  <c r="M86" i="1"/>
  <c r="AH75" i="1"/>
  <c r="AH71" i="1"/>
  <c r="AH72" i="1" s="1"/>
  <c r="AB67" i="1"/>
  <c r="AB63" i="1"/>
  <c r="AB64" i="1" s="1"/>
  <c r="AM19" i="1"/>
  <c r="D31" i="1"/>
  <c r="D32" i="1" s="1"/>
  <c r="D38" i="1"/>
  <c r="D39" i="1" s="1"/>
  <c r="D40" i="1" s="1"/>
  <c r="AM27" i="2"/>
  <c r="S31" i="2"/>
  <c r="AM19" i="2"/>
  <c r="AB115" i="2"/>
  <c r="J62" i="2"/>
  <c r="V15" i="2"/>
  <c r="V22" i="2"/>
  <c r="Y99" i="2"/>
  <c r="S39" i="2"/>
  <c r="S46" i="2"/>
  <c r="S54" i="2" s="1"/>
  <c r="S62" i="2" s="1"/>
  <c r="P31" i="2"/>
  <c r="P35" i="2"/>
  <c r="AB6" i="2"/>
  <c r="Y7" i="2"/>
  <c r="Y14" i="2"/>
  <c r="D47" i="2"/>
  <c r="D48" i="2" s="1"/>
  <c r="D54" i="2"/>
  <c r="D83" i="2"/>
  <c r="AK51" i="2"/>
  <c r="AK59" i="2" s="1"/>
  <c r="AK67" i="2" s="1"/>
  <c r="AK75" i="2" s="1"/>
  <c r="AK83" i="2" s="1"/>
  <c r="AK91" i="2" s="1"/>
  <c r="V99" i="2"/>
  <c r="M123" i="2"/>
  <c r="G51" i="2"/>
  <c r="J43" i="2"/>
  <c r="J39" i="2"/>
  <c r="J40" i="2" s="1"/>
  <c r="AN40" i="2" s="1"/>
  <c r="AE115" i="2"/>
  <c r="S47" i="2"/>
  <c r="S51" i="2"/>
  <c r="G47" i="2"/>
  <c r="G48" i="2" s="1"/>
  <c r="G54" i="2"/>
  <c r="M38" i="2"/>
  <c r="M31" i="2"/>
  <c r="AH35" i="2"/>
  <c r="G43" i="1"/>
  <c r="G51" i="1" s="1"/>
  <c r="G59" i="1" s="1"/>
  <c r="G67" i="1" s="1"/>
  <c r="G75" i="1" s="1"/>
  <c r="G83" i="1" s="1"/>
  <c r="G91" i="1" s="1"/>
  <c r="G99" i="1" s="1"/>
  <c r="G38" i="1"/>
  <c r="G39" i="1" s="1"/>
  <c r="G40" i="1" s="1"/>
  <c r="G31" i="1"/>
  <c r="G32" i="1" s="1"/>
  <c r="J31" i="1"/>
  <c r="J32" i="1" s="1"/>
  <c r="J38" i="1"/>
  <c r="C6" i="1"/>
  <c r="C4" i="1"/>
  <c r="B7" i="1"/>
  <c r="AO32" i="1" l="1"/>
  <c r="AH83" i="1"/>
  <c r="AH79" i="1"/>
  <c r="AH80" i="1" s="1"/>
  <c r="V78" i="1"/>
  <c r="V71" i="1"/>
  <c r="V72" i="1" s="1"/>
  <c r="AE83" i="1"/>
  <c r="AE79" i="1"/>
  <c r="AE80" i="1" s="1"/>
  <c r="M75" i="1"/>
  <c r="M71" i="1"/>
  <c r="M72" i="1" s="1"/>
  <c r="G107" i="1"/>
  <c r="G115" i="1" s="1"/>
  <c r="G123" i="1" s="1"/>
  <c r="G131" i="1" s="1"/>
  <c r="G139" i="1" s="1"/>
  <c r="G147" i="1" s="1"/>
  <c r="G155" i="1" s="1"/>
  <c r="G163" i="1" s="1"/>
  <c r="M94" i="1"/>
  <c r="AM35" i="1"/>
  <c r="AP35" i="1" s="1"/>
  <c r="D43" i="1"/>
  <c r="P75" i="1"/>
  <c r="P71" i="1"/>
  <c r="P72" i="1" s="1"/>
  <c r="AB75" i="1"/>
  <c r="AB71" i="1"/>
  <c r="AB72" i="1" s="1"/>
  <c r="AK62" i="1"/>
  <c r="AK55" i="1"/>
  <c r="AK56" i="1" s="1"/>
  <c r="AK83" i="1"/>
  <c r="S95" i="1"/>
  <c r="S96" i="1" s="1"/>
  <c r="S99" i="1"/>
  <c r="V91" i="1"/>
  <c r="Y75" i="1"/>
  <c r="Y71" i="1"/>
  <c r="Y72" i="1" s="1"/>
  <c r="AM35" i="2"/>
  <c r="J51" i="2"/>
  <c r="J47" i="2"/>
  <c r="J48" i="2" s="1"/>
  <c r="V107" i="2"/>
  <c r="D91" i="2"/>
  <c r="S55" i="2"/>
  <c r="S59" i="2"/>
  <c r="S67" i="2" s="1"/>
  <c r="S75" i="2" s="1"/>
  <c r="S83" i="2" s="1"/>
  <c r="S91" i="2" s="1"/>
  <c r="Y22" i="2"/>
  <c r="Y15" i="2"/>
  <c r="P43" i="2"/>
  <c r="P39" i="2"/>
  <c r="Y107" i="2"/>
  <c r="AK99" i="2"/>
  <c r="J70" i="2"/>
  <c r="M131" i="2"/>
  <c r="AH43" i="2"/>
  <c r="G62" i="2"/>
  <c r="G55" i="2"/>
  <c r="G56" i="2" s="1"/>
  <c r="AE123" i="2"/>
  <c r="G59" i="2"/>
  <c r="D62" i="2"/>
  <c r="D55" i="2"/>
  <c r="D56" i="2" s="1"/>
  <c r="AE6" i="2"/>
  <c r="AB14" i="2"/>
  <c r="AB7" i="2"/>
  <c r="S70" i="2"/>
  <c r="V23" i="2"/>
  <c r="V30" i="2"/>
  <c r="AB123" i="2"/>
  <c r="M39" i="2"/>
  <c r="M46" i="2"/>
  <c r="AN48" i="2"/>
  <c r="G46" i="1"/>
  <c r="D46" i="1"/>
  <c r="J46" i="1"/>
  <c r="J39" i="1"/>
  <c r="J40" i="1" s="1"/>
  <c r="AO40" i="1" s="1"/>
  <c r="AO16" i="1"/>
  <c r="AN16" i="2"/>
  <c r="D47" i="1" l="1"/>
  <c r="D48" i="1" s="1"/>
  <c r="D54" i="1"/>
  <c r="Y79" i="1"/>
  <c r="Y80" i="1" s="1"/>
  <c r="Y83" i="1"/>
  <c r="AK91" i="1"/>
  <c r="AB79" i="1"/>
  <c r="AB80" i="1" s="1"/>
  <c r="AB83" i="1"/>
  <c r="AM43" i="1"/>
  <c r="AP43" i="1" s="1"/>
  <c r="D51" i="1"/>
  <c r="S103" i="1"/>
  <c r="S104" i="1" s="1"/>
  <c r="S107" i="1"/>
  <c r="AE87" i="1"/>
  <c r="AE88" i="1" s="1"/>
  <c r="AE91" i="1"/>
  <c r="AH87" i="1"/>
  <c r="AH88" i="1" s="1"/>
  <c r="AH91" i="1"/>
  <c r="J47" i="1"/>
  <c r="J48" i="1" s="1"/>
  <c r="J54" i="1"/>
  <c r="AK70" i="1"/>
  <c r="AK63" i="1"/>
  <c r="AK64" i="1" s="1"/>
  <c r="P79" i="1"/>
  <c r="P80" i="1" s="1"/>
  <c r="P83" i="1"/>
  <c r="M102" i="1"/>
  <c r="G47" i="1"/>
  <c r="G48" i="1" s="1"/>
  <c r="G54" i="1"/>
  <c r="V99" i="1"/>
  <c r="AQ16" i="1"/>
  <c r="AQ24" i="1" s="1"/>
  <c r="AQ32" i="1" s="1"/>
  <c r="AQ40" i="1" s="1"/>
  <c r="M83" i="1"/>
  <c r="M79" i="1"/>
  <c r="M80" i="1" s="1"/>
  <c r="V86" i="1"/>
  <c r="V79" i="1"/>
  <c r="V80" i="1" s="1"/>
  <c r="AM43" i="2"/>
  <c r="S63" i="2"/>
  <c r="M47" i="2"/>
  <c r="M54" i="2"/>
  <c r="AB15" i="2"/>
  <c r="AB22" i="2"/>
  <c r="AB131" i="2"/>
  <c r="S71" i="2"/>
  <c r="S78" i="2"/>
  <c r="AH6" i="2"/>
  <c r="AE14" i="2"/>
  <c r="AE7" i="2"/>
  <c r="G67" i="2"/>
  <c r="G70" i="2"/>
  <c r="G63" i="2"/>
  <c r="G64" i="2" s="1"/>
  <c r="S99" i="2"/>
  <c r="V115" i="2"/>
  <c r="AE131" i="2"/>
  <c r="Y115" i="2"/>
  <c r="P51" i="2"/>
  <c r="P47" i="2"/>
  <c r="V38" i="2"/>
  <c r="V31" i="2"/>
  <c r="D63" i="2"/>
  <c r="D64" i="2" s="1"/>
  <c r="D70" i="2"/>
  <c r="AH51" i="2"/>
  <c r="AH59" i="2" s="1"/>
  <c r="J78" i="2"/>
  <c r="D99" i="2"/>
  <c r="M139" i="2"/>
  <c r="AK107" i="2"/>
  <c r="Y23" i="2"/>
  <c r="Y30" i="2"/>
  <c r="J59" i="2"/>
  <c r="J55" i="2"/>
  <c r="J56" i="2" s="1"/>
  <c r="AN56" i="2" s="1"/>
  <c r="M91" i="1" l="1"/>
  <c r="M87" i="1"/>
  <c r="M88" i="1" s="1"/>
  <c r="G55" i="1"/>
  <c r="G56" i="1" s="1"/>
  <c r="G62" i="1"/>
  <c r="AK78" i="1"/>
  <c r="AK71" i="1"/>
  <c r="AK72" i="1" s="1"/>
  <c r="P87" i="1"/>
  <c r="P88" i="1" s="1"/>
  <c r="P91" i="1"/>
  <c r="J55" i="1"/>
  <c r="J56" i="1" s="1"/>
  <c r="J62" i="1"/>
  <c r="AE95" i="1"/>
  <c r="AE96" i="1" s="1"/>
  <c r="AE99" i="1"/>
  <c r="AM51" i="1"/>
  <c r="AP51" i="1" s="1"/>
  <c r="D59" i="1"/>
  <c r="AK99" i="1"/>
  <c r="D55" i="1"/>
  <c r="D56" i="1" s="1"/>
  <c r="AO56" i="1" s="1"/>
  <c r="D62" i="1"/>
  <c r="AO48" i="1"/>
  <c r="AQ48" i="1" s="1"/>
  <c r="AQ56" i="1" s="1"/>
  <c r="V94" i="1"/>
  <c r="V87" i="1"/>
  <c r="V88" i="1" s="1"/>
  <c r="V107" i="1"/>
  <c r="M110" i="1"/>
  <c r="AH95" i="1"/>
  <c r="AH96" i="1" s="1"/>
  <c r="AH99" i="1"/>
  <c r="S111" i="1"/>
  <c r="S112" i="1" s="1"/>
  <c r="S115" i="1"/>
  <c r="AB87" i="1"/>
  <c r="AB88" i="1" s="1"/>
  <c r="AB91" i="1"/>
  <c r="Y87" i="1"/>
  <c r="Y88" i="1" s="1"/>
  <c r="Y91" i="1"/>
  <c r="AM51" i="2"/>
  <c r="J86" i="2"/>
  <c r="J67" i="2"/>
  <c r="J63" i="2"/>
  <c r="J64" i="2" s="1"/>
  <c r="AN64" i="2" s="1"/>
  <c r="Y38" i="2"/>
  <c r="Y31" i="2"/>
  <c r="M147" i="2"/>
  <c r="AH67" i="2"/>
  <c r="AH75" i="2" s="1"/>
  <c r="V46" i="2"/>
  <c r="V39" i="2"/>
  <c r="V123" i="2"/>
  <c r="AB23" i="2"/>
  <c r="AB30" i="2"/>
  <c r="D71" i="2"/>
  <c r="D72" i="2" s="1"/>
  <c r="D78" i="2"/>
  <c r="AE139" i="2"/>
  <c r="G78" i="2"/>
  <c r="G71" i="2"/>
  <c r="G72" i="2" s="1"/>
  <c r="AE15" i="2"/>
  <c r="AE22" i="2"/>
  <c r="AB139" i="2"/>
  <c r="AK115" i="2"/>
  <c r="P55" i="2"/>
  <c r="P59" i="2"/>
  <c r="AM59" i="2" s="1"/>
  <c r="S107" i="2"/>
  <c r="AK6" i="2"/>
  <c r="AH14" i="2"/>
  <c r="AH7" i="2"/>
  <c r="M62" i="2"/>
  <c r="M55" i="2"/>
  <c r="D107" i="2"/>
  <c r="Y123" i="2"/>
  <c r="G75" i="2"/>
  <c r="S79" i="2"/>
  <c r="S86" i="2"/>
  <c r="Y95" i="1" l="1"/>
  <c r="Y96" i="1" s="1"/>
  <c r="Y99" i="1"/>
  <c r="M118" i="1"/>
  <c r="AB95" i="1"/>
  <c r="AB96" i="1" s="1"/>
  <c r="AB99" i="1"/>
  <c r="AH107" i="1"/>
  <c r="AH103" i="1"/>
  <c r="AH104" i="1" s="1"/>
  <c r="V115" i="1"/>
  <c r="D63" i="1"/>
  <c r="D64" i="1" s="1"/>
  <c r="D70" i="1"/>
  <c r="AM59" i="1"/>
  <c r="AP59" i="1" s="1"/>
  <c r="D67" i="1"/>
  <c r="J63" i="1"/>
  <c r="J64" i="1" s="1"/>
  <c r="J70" i="1"/>
  <c r="S123" i="1"/>
  <c r="S119" i="1"/>
  <c r="S120" i="1" s="1"/>
  <c r="V102" i="1"/>
  <c r="V95" i="1"/>
  <c r="V96" i="1" s="1"/>
  <c r="AK107" i="1"/>
  <c r="AE107" i="1"/>
  <c r="AE103" i="1"/>
  <c r="AE104" i="1" s="1"/>
  <c r="P99" i="1"/>
  <c r="P95" i="1"/>
  <c r="P96" i="1" s="1"/>
  <c r="AK86" i="1"/>
  <c r="AK79" i="1"/>
  <c r="AK80" i="1" s="1"/>
  <c r="M99" i="1"/>
  <c r="M95" i="1"/>
  <c r="M96" i="1" s="1"/>
  <c r="G63" i="1"/>
  <c r="G64" i="1" s="1"/>
  <c r="G70" i="1"/>
  <c r="D115" i="2"/>
  <c r="G83" i="2"/>
  <c r="S94" i="2"/>
  <c r="S87" i="2"/>
  <c r="Y131" i="2"/>
  <c r="AH22" i="2"/>
  <c r="AH15" i="2"/>
  <c r="AK14" i="2"/>
  <c r="AK7" i="2"/>
  <c r="AK123" i="2"/>
  <c r="AE23" i="2"/>
  <c r="AE30" i="2"/>
  <c r="AE147" i="2"/>
  <c r="AB38" i="2"/>
  <c r="AB31" i="2"/>
  <c r="M155" i="2"/>
  <c r="P63" i="2"/>
  <c r="P67" i="2"/>
  <c r="AM67" i="2" s="1"/>
  <c r="V47" i="2"/>
  <c r="V54" i="2"/>
  <c r="J75" i="2"/>
  <c r="J71" i="2"/>
  <c r="J72" i="2" s="1"/>
  <c r="AN72" i="2" s="1"/>
  <c r="S115" i="2"/>
  <c r="AB147" i="2"/>
  <c r="D79" i="2"/>
  <c r="D80" i="2" s="1"/>
  <c r="D86" i="2"/>
  <c r="V131" i="2"/>
  <c r="AH83" i="2"/>
  <c r="M70" i="2"/>
  <c r="M63" i="2"/>
  <c r="G86" i="2"/>
  <c r="G79" i="2"/>
  <c r="G80" i="2" s="1"/>
  <c r="Y39" i="2"/>
  <c r="Y46" i="2"/>
  <c r="J94" i="2"/>
  <c r="J102" i="2" s="1"/>
  <c r="J110" i="2" s="1"/>
  <c r="J118" i="2" s="1"/>
  <c r="J126" i="2" s="1"/>
  <c r="J134" i="2" s="1"/>
  <c r="J142" i="2" s="1"/>
  <c r="J150" i="2" s="1"/>
  <c r="J158" i="2" s="1"/>
  <c r="J166" i="2" s="1"/>
  <c r="AM67" i="1" l="1"/>
  <c r="AP67" i="1" s="1"/>
  <c r="D75" i="1"/>
  <c r="V123" i="1"/>
  <c r="AB107" i="1"/>
  <c r="AB103" i="1"/>
  <c r="AB104" i="1" s="1"/>
  <c r="Y107" i="1"/>
  <c r="Y103" i="1"/>
  <c r="Y104" i="1" s="1"/>
  <c r="G71" i="1"/>
  <c r="G72" i="1" s="1"/>
  <c r="G78" i="1"/>
  <c r="M107" i="1"/>
  <c r="M103" i="1"/>
  <c r="M104" i="1" s="1"/>
  <c r="P103" i="1"/>
  <c r="P104" i="1" s="1"/>
  <c r="P107" i="1"/>
  <c r="AK115" i="1"/>
  <c r="S127" i="1"/>
  <c r="S128" i="1" s="1"/>
  <c r="S131" i="1"/>
  <c r="J71" i="1"/>
  <c r="J72" i="1" s="1"/>
  <c r="J78" i="1"/>
  <c r="D71" i="1"/>
  <c r="D72" i="1" s="1"/>
  <c r="AO72" i="1" s="1"/>
  <c r="D78" i="1"/>
  <c r="M126" i="1"/>
  <c r="AK94" i="1"/>
  <c r="AK87" i="1"/>
  <c r="AK88" i="1" s="1"/>
  <c r="AE115" i="1"/>
  <c r="AE111" i="1"/>
  <c r="AE112" i="1" s="1"/>
  <c r="V110" i="1"/>
  <c r="V103" i="1"/>
  <c r="V104" i="1" s="1"/>
  <c r="AO64" i="1"/>
  <c r="AQ64" i="1" s="1"/>
  <c r="AQ72" i="1" s="1"/>
  <c r="AH115" i="1"/>
  <c r="AH111" i="1"/>
  <c r="AH112" i="1" s="1"/>
  <c r="Y47" i="2"/>
  <c r="Y54" i="2"/>
  <c r="G94" i="2"/>
  <c r="G102" i="2" s="1"/>
  <c r="G110" i="2" s="1"/>
  <c r="G118" i="2" s="1"/>
  <c r="G126" i="2" s="1"/>
  <c r="G134" i="2" s="1"/>
  <c r="G142" i="2" s="1"/>
  <c r="G150" i="2" s="1"/>
  <c r="G158" i="2" s="1"/>
  <c r="G166" i="2" s="1"/>
  <c r="G87" i="2"/>
  <c r="G88" i="2" s="1"/>
  <c r="AH91" i="2"/>
  <c r="V139" i="2"/>
  <c r="AB155" i="2"/>
  <c r="P75" i="2"/>
  <c r="AM75" i="2" s="1"/>
  <c r="P71" i="2"/>
  <c r="M71" i="2"/>
  <c r="M78" i="2"/>
  <c r="J83" i="2"/>
  <c r="J79" i="2"/>
  <c r="J80" i="2" s="1"/>
  <c r="AN80" i="2" s="1"/>
  <c r="AB39" i="2"/>
  <c r="AB46" i="2"/>
  <c r="AK22" i="2"/>
  <c r="AK15" i="2"/>
  <c r="G91" i="2"/>
  <c r="D94" i="2"/>
  <c r="D87" i="2"/>
  <c r="D88" i="2" s="1"/>
  <c r="S123" i="2"/>
  <c r="V55" i="2"/>
  <c r="V62" i="2"/>
  <c r="M163" i="2"/>
  <c r="AE155" i="2"/>
  <c r="AK131" i="2"/>
  <c r="D123" i="2"/>
  <c r="AH30" i="2"/>
  <c r="AH23" i="2"/>
  <c r="S102" i="2"/>
  <c r="S95" i="2"/>
  <c r="S96" i="2" s="1"/>
  <c r="AE31" i="2"/>
  <c r="AE38" i="2"/>
  <c r="Y139" i="2"/>
  <c r="AE119" i="1" l="1"/>
  <c r="AE120" i="1" s="1"/>
  <c r="AE123" i="1"/>
  <c r="AK123" i="1"/>
  <c r="M115" i="1"/>
  <c r="M111" i="1"/>
  <c r="M112" i="1" s="1"/>
  <c r="Y111" i="1"/>
  <c r="Y112" i="1" s="1"/>
  <c r="Y115" i="1"/>
  <c r="D79" i="1"/>
  <c r="D80" i="1" s="1"/>
  <c r="D86" i="1"/>
  <c r="S135" i="1"/>
  <c r="S136" i="1" s="1"/>
  <c r="S139" i="1"/>
  <c r="P111" i="1"/>
  <c r="P112" i="1" s="1"/>
  <c r="P115" i="1"/>
  <c r="G79" i="1"/>
  <c r="G80" i="1" s="1"/>
  <c r="G86" i="1"/>
  <c r="AM75" i="1"/>
  <c r="AP75" i="1" s="1"/>
  <c r="D83" i="1"/>
  <c r="AB111" i="1"/>
  <c r="AB112" i="1" s="1"/>
  <c r="AB115" i="1"/>
  <c r="V118" i="1"/>
  <c r="V111" i="1"/>
  <c r="V112" i="1" s="1"/>
  <c r="AK102" i="1"/>
  <c r="AK95" i="1"/>
  <c r="AK96" i="1" s="1"/>
  <c r="AH119" i="1"/>
  <c r="AH120" i="1" s="1"/>
  <c r="AH123" i="1"/>
  <c r="M134" i="1"/>
  <c r="M142" i="1" s="1"/>
  <c r="J79" i="1"/>
  <c r="J80" i="1" s="1"/>
  <c r="J86" i="1"/>
  <c r="V131" i="1"/>
  <c r="D102" i="2"/>
  <c r="D95" i="2"/>
  <c r="D96" i="2" s="1"/>
  <c r="AK30" i="2"/>
  <c r="AK23" i="2"/>
  <c r="J91" i="2"/>
  <c r="J87" i="2"/>
  <c r="J88" i="2" s="1"/>
  <c r="V147" i="2"/>
  <c r="AB47" i="2"/>
  <c r="AB54" i="2"/>
  <c r="P83" i="2"/>
  <c r="AM83" i="2" s="1"/>
  <c r="P79" i="2"/>
  <c r="AH38" i="2"/>
  <c r="AH31" i="2"/>
  <c r="Y147" i="2"/>
  <c r="S131" i="2"/>
  <c r="M79" i="2"/>
  <c r="M86" i="2"/>
  <c r="S110" i="2"/>
  <c r="S103" i="2"/>
  <c r="S104" i="2" s="1"/>
  <c r="D131" i="2"/>
  <c r="G95" i="2"/>
  <c r="G96" i="2" s="1"/>
  <c r="G99" i="2"/>
  <c r="AB163" i="2"/>
  <c r="Y55" i="2"/>
  <c r="Y62" i="2"/>
  <c r="AK139" i="2"/>
  <c r="AE46" i="2"/>
  <c r="AE39" i="2"/>
  <c r="AE163" i="2"/>
  <c r="V70" i="2"/>
  <c r="V63" i="2"/>
  <c r="AN88" i="2"/>
  <c r="AH99" i="2"/>
  <c r="J87" i="1" l="1"/>
  <c r="J88" i="1" s="1"/>
  <c r="J94" i="1"/>
  <c r="AH127" i="1"/>
  <c r="AH128" i="1" s="1"/>
  <c r="AH131" i="1"/>
  <c r="AM83" i="1"/>
  <c r="AP83" i="1" s="1"/>
  <c r="D91" i="1"/>
  <c r="P119" i="1"/>
  <c r="P120" i="1" s="1"/>
  <c r="P123" i="1"/>
  <c r="D87" i="1"/>
  <c r="D88" i="1" s="1"/>
  <c r="D94" i="1"/>
  <c r="AE127" i="1"/>
  <c r="AE128" i="1" s="1"/>
  <c r="AE131" i="1"/>
  <c r="AO80" i="1"/>
  <c r="AQ80" i="1" s="1"/>
  <c r="M123" i="1"/>
  <c r="M119" i="1"/>
  <c r="M120" i="1" s="1"/>
  <c r="V126" i="1"/>
  <c r="V119" i="1"/>
  <c r="V120" i="1" s="1"/>
  <c r="V139" i="1"/>
  <c r="M150" i="1"/>
  <c r="AB119" i="1"/>
  <c r="AB120" i="1" s="1"/>
  <c r="AB123" i="1"/>
  <c r="G87" i="1"/>
  <c r="G88" i="1" s="1"/>
  <c r="G94" i="1"/>
  <c r="S143" i="1"/>
  <c r="S144" i="1" s="1"/>
  <c r="S147" i="1"/>
  <c r="Y119" i="1"/>
  <c r="Y120" i="1" s="1"/>
  <c r="Y123" i="1"/>
  <c r="AK131" i="1"/>
  <c r="AK110" i="1"/>
  <c r="AK103" i="1"/>
  <c r="AK104" i="1" s="1"/>
  <c r="D139" i="2"/>
  <c r="S118" i="2"/>
  <c r="S111" i="2"/>
  <c r="S112" i="2" s="1"/>
  <c r="Y63" i="2"/>
  <c r="Y70" i="2"/>
  <c r="AH107" i="2"/>
  <c r="V78" i="2"/>
  <c r="V71" i="2"/>
  <c r="AE47" i="2"/>
  <c r="AE54" i="2"/>
  <c r="G103" i="2"/>
  <c r="G104" i="2" s="1"/>
  <c r="G107" i="2"/>
  <c r="Y155" i="2"/>
  <c r="V155" i="2"/>
  <c r="AK147" i="2"/>
  <c r="S139" i="2"/>
  <c r="P91" i="2"/>
  <c r="AM91" i="2" s="1"/>
  <c r="P87" i="2"/>
  <c r="AK31" i="2"/>
  <c r="AK38" i="2"/>
  <c r="AB55" i="2"/>
  <c r="AB62" i="2"/>
  <c r="M94" i="2"/>
  <c r="M87" i="2"/>
  <c r="AH46" i="2"/>
  <c r="AH39" i="2"/>
  <c r="J95" i="2"/>
  <c r="J96" i="2" s="1"/>
  <c r="J99" i="2"/>
  <c r="D110" i="2"/>
  <c r="D103" i="2"/>
  <c r="D104" i="2" s="1"/>
  <c r="S155" i="1" l="1"/>
  <c r="S151" i="1"/>
  <c r="S152" i="1" s="1"/>
  <c r="AB131" i="1"/>
  <c r="AB127" i="1"/>
  <c r="AB128" i="1" s="1"/>
  <c r="AK139" i="1"/>
  <c r="V147" i="1"/>
  <c r="M131" i="1"/>
  <c r="M127" i="1"/>
  <c r="M128" i="1" s="1"/>
  <c r="D95" i="1"/>
  <c r="D96" i="1" s="1"/>
  <c r="D102" i="1"/>
  <c r="AM91" i="1"/>
  <c r="AP91" i="1" s="1"/>
  <c r="D99" i="1"/>
  <c r="J95" i="1"/>
  <c r="J96" i="1" s="1"/>
  <c r="J102" i="1"/>
  <c r="M158" i="1"/>
  <c r="AQ88" i="1"/>
  <c r="AO88" i="1"/>
  <c r="Y127" i="1"/>
  <c r="Y128" i="1" s="1"/>
  <c r="Y131" i="1"/>
  <c r="G95" i="1"/>
  <c r="G96" i="1" s="1"/>
  <c r="G102" i="1"/>
  <c r="AK118" i="1"/>
  <c r="AK111" i="1"/>
  <c r="AK112" i="1" s="1"/>
  <c r="V134" i="1"/>
  <c r="V127" i="1"/>
  <c r="V128" i="1" s="1"/>
  <c r="AE139" i="1"/>
  <c r="AE135" i="1"/>
  <c r="AE136" i="1" s="1"/>
  <c r="P131" i="1"/>
  <c r="P127" i="1"/>
  <c r="P128" i="1" s="1"/>
  <c r="AH139" i="1"/>
  <c r="AH135" i="1"/>
  <c r="AH136" i="1" s="1"/>
  <c r="M102" i="2"/>
  <c r="M95" i="2"/>
  <c r="M96" i="2" s="1"/>
  <c r="J103" i="2"/>
  <c r="J104" i="2" s="1"/>
  <c r="J107" i="2"/>
  <c r="AB70" i="2"/>
  <c r="AB63" i="2"/>
  <c r="S147" i="2"/>
  <c r="V163" i="2"/>
  <c r="S126" i="2"/>
  <c r="S119" i="2"/>
  <c r="S120" i="2" s="1"/>
  <c r="G111" i="2"/>
  <c r="G112" i="2" s="1"/>
  <c r="G115" i="2"/>
  <c r="Y71" i="2"/>
  <c r="Y78" i="2"/>
  <c r="D147" i="2"/>
  <c r="AK155" i="2"/>
  <c r="Y163" i="2"/>
  <c r="V79" i="2"/>
  <c r="V86" i="2"/>
  <c r="D118" i="2"/>
  <c r="D111" i="2"/>
  <c r="D112" i="2" s="1"/>
  <c r="AH54" i="2"/>
  <c r="AH47" i="2"/>
  <c r="AK39" i="2"/>
  <c r="AK46" i="2"/>
  <c r="P95" i="2"/>
  <c r="P96" i="2" s="1"/>
  <c r="P99" i="2"/>
  <c r="AM99" i="2" s="1"/>
  <c r="AE55" i="2"/>
  <c r="AE62" i="2"/>
  <c r="AH115" i="2"/>
  <c r="P135" i="1" l="1"/>
  <c r="P136" i="1" s="1"/>
  <c r="P139" i="1"/>
  <c r="V142" i="1"/>
  <c r="V135" i="1"/>
  <c r="V136" i="1" s="1"/>
  <c r="AO96" i="1"/>
  <c r="AQ96" i="1" s="1"/>
  <c r="AQ104" i="1" s="1"/>
  <c r="AB139" i="1"/>
  <c r="AB135" i="1"/>
  <c r="AB136" i="1" s="1"/>
  <c r="Y139" i="1"/>
  <c r="Y135" i="1"/>
  <c r="Y136" i="1" s="1"/>
  <c r="M166" i="1"/>
  <c r="AM99" i="1"/>
  <c r="AP99" i="1" s="1"/>
  <c r="D107" i="1"/>
  <c r="AH147" i="1"/>
  <c r="AH143" i="1"/>
  <c r="AH144" i="1" s="1"/>
  <c r="AE147" i="1"/>
  <c r="AE143" i="1"/>
  <c r="AE144" i="1" s="1"/>
  <c r="AK126" i="1"/>
  <c r="AK119" i="1"/>
  <c r="AK120" i="1" s="1"/>
  <c r="M135" i="1"/>
  <c r="M136" i="1" s="1"/>
  <c r="M139" i="1"/>
  <c r="AK147" i="1"/>
  <c r="S159" i="1"/>
  <c r="S160" i="1" s="1"/>
  <c r="S163" i="1"/>
  <c r="S167" i="1" s="1"/>
  <c r="S168" i="1" s="1"/>
  <c r="G110" i="1"/>
  <c r="G103" i="1"/>
  <c r="G104" i="1" s="1"/>
  <c r="J103" i="1"/>
  <c r="J104" i="1" s="1"/>
  <c r="J110" i="1"/>
  <c r="D103" i="1"/>
  <c r="D104" i="1" s="1"/>
  <c r="AO104" i="1" s="1"/>
  <c r="D110" i="1"/>
  <c r="V155" i="1"/>
  <c r="AH55" i="2"/>
  <c r="AH62" i="2"/>
  <c r="G119" i="2"/>
  <c r="G120" i="2" s="1"/>
  <c r="G123" i="2"/>
  <c r="Y79" i="2"/>
  <c r="Y86" i="2"/>
  <c r="D126" i="2"/>
  <c r="D119" i="2"/>
  <c r="D120" i="2" s="1"/>
  <c r="D155" i="2"/>
  <c r="AB71" i="2"/>
  <c r="AB78" i="2"/>
  <c r="M110" i="2"/>
  <c r="M103" i="2"/>
  <c r="M104" i="2" s="1"/>
  <c r="AE63" i="2"/>
  <c r="AE70" i="2"/>
  <c r="AK54" i="2"/>
  <c r="AK47" i="2"/>
  <c r="AH123" i="2"/>
  <c r="P103" i="2"/>
  <c r="P104" i="2" s="1"/>
  <c r="P107" i="2"/>
  <c r="AM107" i="2" s="1"/>
  <c r="V94" i="2"/>
  <c r="V87" i="2"/>
  <c r="AK163" i="2"/>
  <c r="S134" i="2"/>
  <c r="S127" i="2"/>
  <c r="S128" i="2" s="1"/>
  <c r="S155" i="2"/>
  <c r="J111" i="2"/>
  <c r="J112" i="2" s="1"/>
  <c r="J115" i="2"/>
  <c r="G111" i="1" l="1"/>
  <c r="G112" i="1" s="1"/>
  <c r="G118" i="1"/>
  <c r="AK155" i="1"/>
  <c r="AK134" i="1"/>
  <c r="AK127" i="1"/>
  <c r="AK128" i="1" s="1"/>
  <c r="AH151" i="1"/>
  <c r="AH152" i="1" s="1"/>
  <c r="AH155" i="1"/>
  <c r="AB143" i="1"/>
  <c r="AB144" i="1" s="1"/>
  <c r="AB147" i="1"/>
  <c r="V150" i="1"/>
  <c r="V143" i="1"/>
  <c r="V144" i="1" s="1"/>
  <c r="AM107" i="1"/>
  <c r="AP107" i="1" s="1"/>
  <c r="D115" i="1"/>
  <c r="P143" i="1"/>
  <c r="P144" i="1" s="1"/>
  <c r="P147" i="1"/>
  <c r="J111" i="1"/>
  <c r="J112" i="1" s="1"/>
  <c r="J118" i="1"/>
  <c r="AE151" i="1"/>
  <c r="AE152" i="1" s="1"/>
  <c r="AE155" i="1"/>
  <c r="Y143" i="1"/>
  <c r="Y144" i="1" s="1"/>
  <c r="Y147" i="1"/>
  <c r="V163" i="1"/>
  <c r="M147" i="1"/>
  <c r="M143" i="1"/>
  <c r="M144" i="1" s="1"/>
  <c r="D111" i="1"/>
  <c r="D112" i="1" s="1"/>
  <c r="D118" i="1"/>
  <c r="P111" i="2"/>
  <c r="P112" i="2" s="1"/>
  <c r="P115" i="2"/>
  <c r="AM115" i="2" s="1"/>
  <c r="D163" i="2"/>
  <c r="D134" i="2"/>
  <c r="D127" i="2"/>
  <c r="D128" i="2" s="1"/>
  <c r="AK62" i="2"/>
  <c r="AK55" i="2"/>
  <c r="M118" i="2"/>
  <c r="M111" i="2"/>
  <c r="M112" i="2" s="1"/>
  <c r="AH70" i="2"/>
  <c r="AH63" i="2"/>
  <c r="S163" i="2"/>
  <c r="J119" i="2"/>
  <c r="J120" i="2" s="1"/>
  <c r="J123" i="2"/>
  <c r="AH131" i="2"/>
  <c r="AE71" i="2"/>
  <c r="AE78" i="2"/>
  <c r="AB79" i="2"/>
  <c r="AB86" i="2"/>
  <c r="S142" i="2"/>
  <c r="S135" i="2"/>
  <c r="S136" i="2" s="1"/>
  <c r="V102" i="2"/>
  <c r="V95" i="2"/>
  <c r="V96" i="2" s="1"/>
  <c r="Y94" i="2"/>
  <c r="Y87" i="2"/>
  <c r="G127" i="2"/>
  <c r="G128" i="2" s="1"/>
  <c r="G131" i="2"/>
  <c r="Y151" i="1" l="1"/>
  <c r="Y152" i="1" s="1"/>
  <c r="Y155" i="1"/>
  <c r="J119" i="1"/>
  <c r="J120" i="1" s="1"/>
  <c r="J126" i="1"/>
  <c r="AM115" i="1"/>
  <c r="AP115" i="1" s="1"/>
  <c r="D123" i="1"/>
  <c r="AB151" i="1"/>
  <c r="AB152" i="1" s="1"/>
  <c r="AB155" i="1"/>
  <c r="G119" i="1"/>
  <c r="G120" i="1" s="1"/>
  <c r="G126" i="1"/>
  <c r="AK142" i="1"/>
  <c r="AK135" i="1"/>
  <c r="AK136" i="1" s="1"/>
  <c r="D119" i="1"/>
  <c r="D120" i="1" s="1"/>
  <c r="AO120" i="1" s="1"/>
  <c r="D126" i="1"/>
  <c r="AE159" i="1"/>
  <c r="AE160" i="1" s="1"/>
  <c r="AE163" i="1"/>
  <c r="AE167" i="1" s="1"/>
  <c r="AE168" i="1" s="1"/>
  <c r="P151" i="1"/>
  <c r="P152" i="1" s="1"/>
  <c r="P155" i="1"/>
  <c r="AH159" i="1"/>
  <c r="AH160" i="1" s="1"/>
  <c r="AH163" i="1"/>
  <c r="AH167" i="1" s="1"/>
  <c r="AH168" i="1" s="1"/>
  <c r="AK163" i="1"/>
  <c r="M155" i="1"/>
  <c r="M151" i="1"/>
  <c r="M152" i="1" s="1"/>
  <c r="AO112" i="1"/>
  <c r="AQ112" i="1" s="1"/>
  <c r="AQ120" i="1" s="1"/>
  <c r="V158" i="1"/>
  <c r="V151" i="1"/>
  <c r="V152" i="1" s="1"/>
  <c r="AH71" i="2"/>
  <c r="AH78" i="2"/>
  <c r="AK63" i="2"/>
  <c r="AK70" i="2"/>
  <c r="P119" i="2"/>
  <c r="P120" i="2" s="1"/>
  <c r="P123" i="2"/>
  <c r="AM123" i="2" s="1"/>
  <c r="V110" i="2"/>
  <c r="V103" i="2"/>
  <c r="V104" i="2" s="1"/>
  <c r="AH139" i="2"/>
  <c r="M126" i="2"/>
  <c r="M119" i="2"/>
  <c r="M120" i="2" s="1"/>
  <c r="D142" i="2"/>
  <c r="D135" i="2"/>
  <c r="D136" i="2" s="1"/>
  <c r="AB94" i="2"/>
  <c r="AB87" i="2"/>
  <c r="Y102" i="2"/>
  <c r="Y95" i="2"/>
  <c r="Y96" i="2" s="1"/>
  <c r="G135" i="2"/>
  <c r="G136" i="2" s="1"/>
  <c r="G139" i="2"/>
  <c r="S150" i="2"/>
  <c r="S143" i="2"/>
  <c r="S144" i="2" s="1"/>
  <c r="AE79" i="2"/>
  <c r="AE86" i="2"/>
  <c r="J127" i="2"/>
  <c r="J128" i="2" s="1"/>
  <c r="J131" i="2"/>
  <c r="V166" i="1" l="1"/>
  <c r="V167" i="1" s="1"/>
  <c r="V168" i="1" s="1"/>
  <c r="V159" i="1"/>
  <c r="V160" i="1" s="1"/>
  <c r="P163" i="1"/>
  <c r="P167" i="1" s="1"/>
  <c r="P168" i="1" s="1"/>
  <c r="P159" i="1"/>
  <c r="P160" i="1" s="1"/>
  <c r="AK150" i="1"/>
  <c r="AK143" i="1"/>
  <c r="AK144" i="1" s="1"/>
  <c r="D127" i="1"/>
  <c r="D128" i="1" s="1"/>
  <c r="D134" i="1"/>
  <c r="G127" i="1"/>
  <c r="G128" i="1" s="1"/>
  <c r="G134" i="1"/>
  <c r="AM123" i="1"/>
  <c r="AP123" i="1" s="1"/>
  <c r="D131" i="1"/>
  <c r="Y159" i="1"/>
  <c r="Y160" i="1" s="1"/>
  <c r="Y163" i="1"/>
  <c r="Y167" i="1" s="1"/>
  <c r="Y168" i="1" s="1"/>
  <c r="M163" i="1"/>
  <c r="M167" i="1" s="1"/>
  <c r="M168" i="1" s="1"/>
  <c r="M159" i="1"/>
  <c r="M160" i="1" s="1"/>
  <c r="AB159" i="1"/>
  <c r="AB160" i="1" s="1"/>
  <c r="AB163" i="1"/>
  <c r="AB167" i="1" s="1"/>
  <c r="AB168" i="1" s="1"/>
  <c r="J127" i="1"/>
  <c r="J128" i="1" s="1"/>
  <c r="J134" i="1"/>
  <c r="P127" i="2"/>
  <c r="P128" i="2" s="1"/>
  <c r="P131" i="2"/>
  <c r="AM131" i="2" s="1"/>
  <c r="AH86" i="2"/>
  <c r="AH79" i="2"/>
  <c r="G143" i="2"/>
  <c r="G144" i="2" s="1"/>
  <c r="G147" i="2"/>
  <c r="AB102" i="2"/>
  <c r="AB95" i="2"/>
  <c r="AB96" i="2" s="1"/>
  <c r="M134" i="2"/>
  <c r="M127" i="2"/>
  <c r="M128" i="2" s="1"/>
  <c r="V118" i="2"/>
  <c r="V111" i="2"/>
  <c r="V112" i="2" s="1"/>
  <c r="S158" i="2"/>
  <c r="S151" i="2"/>
  <c r="S152" i="2" s="1"/>
  <c r="AH147" i="2"/>
  <c r="AK71" i="2"/>
  <c r="AK78" i="2"/>
  <c r="J135" i="2"/>
  <c r="J136" i="2" s="1"/>
  <c r="J139" i="2"/>
  <c r="AE94" i="2"/>
  <c r="AE87" i="2"/>
  <c r="Y110" i="2"/>
  <c r="Y103" i="2"/>
  <c r="Y104" i="2" s="1"/>
  <c r="D150" i="2"/>
  <c r="D143" i="2"/>
  <c r="D144" i="2" s="1"/>
  <c r="J135" i="1" l="1"/>
  <c r="J136" i="1" s="1"/>
  <c r="J142" i="1"/>
  <c r="AM131" i="1"/>
  <c r="AP131" i="1" s="1"/>
  <c r="D139" i="1"/>
  <c r="D135" i="1"/>
  <c r="D136" i="1" s="1"/>
  <c r="D142" i="1"/>
  <c r="AK158" i="1"/>
  <c r="AK151" i="1"/>
  <c r="AK152" i="1" s="1"/>
  <c r="AO128" i="1"/>
  <c r="AQ128" i="1" s="1"/>
  <c r="G135" i="1"/>
  <c r="G136" i="1" s="1"/>
  <c r="G142" i="1"/>
  <c r="D158" i="2"/>
  <c r="D151" i="2"/>
  <c r="D152" i="2" s="1"/>
  <c r="AK86" i="2"/>
  <c r="AK79" i="2"/>
  <c r="V126" i="2"/>
  <c r="V119" i="2"/>
  <c r="V120" i="2" s="1"/>
  <c r="AB110" i="2"/>
  <c r="AB103" i="2"/>
  <c r="AB104" i="2" s="1"/>
  <c r="AH94" i="2"/>
  <c r="AH87" i="2"/>
  <c r="AE102" i="2"/>
  <c r="AE95" i="2"/>
  <c r="AE96" i="2" s="1"/>
  <c r="J143" i="2"/>
  <c r="J144" i="2" s="1"/>
  <c r="J147" i="2"/>
  <c r="AH155" i="2"/>
  <c r="S166" i="2"/>
  <c r="S167" i="2" s="1"/>
  <c r="S168" i="2" s="1"/>
  <c r="S159" i="2"/>
  <c r="S160" i="2" s="1"/>
  <c r="M142" i="2"/>
  <c r="M135" i="2"/>
  <c r="M136" i="2" s="1"/>
  <c r="G151" i="2"/>
  <c r="G152" i="2" s="1"/>
  <c r="G155" i="2"/>
  <c r="Y118" i="2"/>
  <c r="Y111" i="2"/>
  <c r="Y112" i="2" s="1"/>
  <c r="P135" i="2"/>
  <c r="P136" i="2" s="1"/>
  <c r="P139" i="2"/>
  <c r="AM139" i="2" s="1"/>
  <c r="G143" i="1" l="1"/>
  <c r="G144" i="1" s="1"/>
  <c r="G150" i="1"/>
  <c r="AK166" i="1"/>
  <c r="AK167" i="1" s="1"/>
  <c r="AK168" i="1" s="1"/>
  <c r="AK159" i="1"/>
  <c r="AK160" i="1" s="1"/>
  <c r="D143" i="1"/>
  <c r="D144" i="1" s="1"/>
  <c r="D150" i="1"/>
  <c r="J143" i="1"/>
  <c r="J144" i="1" s="1"/>
  <c r="J150" i="1"/>
  <c r="AO136" i="1"/>
  <c r="AQ136" i="1" s="1"/>
  <c r="AM139" i="1"/>
  <c r="AP139" i="1" s="1"/>
  <c r="D147" i="1"/>
  <c r="M150" i="2"/>
  <c r="M143" i="2"/>
  <c r="M144" i="2" s="1"/>
  <c r="AE110" i="2"/>
  <c r="AE103" i="2"/>
  <c r="AE104" i="2" s="1"/>
  <c r="AB118" i="2"/>
  <c r="AB111" i="2"/>
  <c r="AB112" i="2" s="1"/>
  <c r="AK94" i="2"/>
  <c r="AK87" i="2"/>
  <c r="J151" i="2"/>
  <c r="J152" i="2" s="1"/>
  <c r="J155" i="2"/>
  <c r="G159" i="2"/>
  <c r="G160" i="2" s="1"/>
  <c r="G163" i="2"/>
  <c r="AH102" i="2"/>
  <c r="AH95" i="2"/>
  <c r="AH96" i="2" s="1"/>
  <c r="V134" i="2"/>
  <c r="V127" i="2"/>
  <c r="V128" i="2" s="1"/>
  <c r="D166" i="2"/>
  <c r="D167" i="2" s="1"/>
  <c r="D168" i="2" s="1"/>
  <c r="D159" i="2"/>
  <c r="D160" i="2" s="1"/>
  <c r="P143" i="2"/>
  <c r="P144" i="2" s="1"/>
  <c r="P147" i="2"/>
  <c r="AM147" i="2" s="1"/>
  <c r="Y126" i="2"/>
  <c r="Y119" i="2"/>
  <c r="Y120" i="2" s="1"/>
  <c r="AH163" i="2"/>
  <c r="D151" i="1" l="1"/>
  <c r="D152" i="1" s="1"/>
  <c r="AO152" i="1" s="1"/>
  <c r="D158" i="1"/>
  <c r="G151" i="1"/>
  <c r="G152" i="1" s="1"/>
  <c r="G158" i="1"/>
  <c r="AO144" i="1"/>
  <c r="AQ144" i="1" s="1"/>
  <c r="AQ152" i="1" s="1"/>
  <c r="AM147" i="1"/>
  <c r="AP147" i="1" s="1"/>
  <c r="D155" i="1"/>
  <c r="J151" i="1"/>
  <c r="J152" i="1" s="1"/>
  <c r="J158" i="1"/>
  <c r="AH110" i="2"/>
  <c r="AH103" i="2"/>
  <c r="AH104" i="2" s="1"/>
  <c r="AK102" i="2"/>
  <c r="AK95" i="2"/>
  <c r="AK96" i="2" s="1"/>
  <c r="AN96" i="2" s="1"/>
  <c r="AE118" i="2"/>
  <c r="AE111" i="2"/>
  <c r="AE112" i="2" s="1"/>
  <c r="J159" i="2"/>
  <c r="J160" i="2" s="1"/>
  <c r="J163" i="2"/>
  <c r="J167" i="2" s="1"/>
  <c r="J168" i="2" s="1"/>
  <c r="V142" i="2"/>
  <c r="V135" i="2"/>
  <c r="V136" i="2" s="1"/>
  <c r="G167" i="2"/>
  <c r="G168" i="2" s="1"/>
  <c r="AB126" i="2"/>
  <c r="AB119" i="2"/>
  <c r="AB120" i="2" s="1"/>
  <c r="M158" i="2"/>
  <c r="M151" i="2"/>
  <c r="M152" i="2" s="1"/>
  <c r="P151" i="2"/>
  <c r="P152" i="2" s="1"/>
  <c r="P155" i="2"/>
  <c r="AM155" i="2" s="1"/>
  <c r="Y134" i="2"/>
  <c r="Y127" i="2"/>
  <c r="Y128" i="2" s="1"/>
  <c r="D159" i="1" l="1"/>
  <c r="D160" i="1" s="1"/>
  <c r="D166" i="1"/>
  <c r="J159" i="1"/>
  <c r="J160" i="1" s="1"/>
  <c r="J166" i="1"/>
  <c r="J167" i="1" s="1"/>
  <c r="J168" i="1" s="1"/>
  <c r="G159" i="1"/>
  <c r="G160" i="1" s="1"/>
  <c r="G166" i="1"/>
  <c r="G167" i="1" s="1"/>
  <c r="G168" i="1" s="1"/>
  <c r="AM155" i="1"/>
  <c r="AP155" i="1" s="1"/>
  <c r="D163" i="1"/>
  <c r="AM163" i="1" s="1"/>
  <c r="P159" i="2"/>
  <c r="P160" i="2" s="1"/>
  <c r="P163" i="2"/>
  <c r="AM163" i="2" s="1"/>
  <c r="AM170" i="2" s="1"/>
  <c r="AK110" i="2"/>
  <c r="AK103" i="2"/>
  <c r="AK104" i="2" s="1"/>
  <c r="AN104" i="2" s="1"/>
  <c r="V150" i="2"/>
  <c r="V143" i="2"/>
  <c r="V144" i="2" s="1"/>
  <c r="Y142" i="2"/>
  <c r="Y135" i="2"/>
  <c r="Y136" i="2" s="1"/>
  <c r="AE126" i="2"/>
  <c r="AE119" i="2"/>
  <c r="AE120" i="2" s="1"/>
  <c r="AH118" i="2"/>
  <c r="AH111" i="2"/>
  <c r="AH112" i="2" s="1"/>
  <c r="AB134" i="2"/>
  <c r="AB128" i="2"/>
  <c r="AB127" i="2"/>
  <c r="M166" i="2"/>
  <c r="M167" i="2" s="1"/>
  <c r="M168" i="2" s="1"/>
  <c r="M159" i="2"/>
  <c r="M160" i="2" s="1"/>
  <c r="D167" i="1" l="1"/>
  <c r="D168" i="1" s="1"/>
  <c r="AO168" i="1" s="1"/>
  <c r="AO5" i="1" s="1"/>
  <c r="AO160" i="1"/>
  <c r="AQ160" i="1" s="1"/>
  <c r="AQ168" i="1" s="1"/>
  <c r="AO4" i="1" s="1"/>
  <c r="V158" i="2"/>
  <c r="V151" i="2"/>
  <c r="V152" i="2" s="1"/>
  <c r="AH126" i="2"/>
  <c r="AH119" i="2"/>
  <c r="AH120" i="2" s="1"/>
  <c r="P167" i="2"/>
  <c r="P168" i="2" s="1"/>
  <c r="Y150" i="2"/>
  <c r="Y143" i="2"/>
  <c r="Y144" i="2" s="1"/>
  <c r="AK118" i="2"/>
  <c r="AK111" i="2"/>
  <c r="AK112" i="2" s="1"/>
  <c r="AN112" i="2" s="1"/>
  <c r="AB142" i="2"/>
  <c r="AB135" i="2"/>
  <c r="AB136" i="2" s="1"/>
  <c r="AE134" i="2"/>
  <c r="AE127" i="2"/>
  <c r="AE128" i="2" s="1"/>
  <c r="Y158" i="2" l="1"/>
  <c r="Y151" i="2"/>
  <c r="Y152" i="2" s="1"/>
  <c r="AH134" i="2"/>
  <c r="AH127" i="2"/>
  <c r="AH128" i="2" s="1"/>
  <c r="AE142" i="2"/>
  <c r="AE135" i="2"/>
  <c r="AE136" i="2" s="1"/>
  <c r="AK126" i="2"/>
  <c r="AK119" i="2"/>
  <c r="AK120" i="2" s="1"/>
  <c r="AN120" i="2" s="1"/>
  <c r="V166" i="2"/>
  <c r="V167" i="2" s="1"/>
  <c r="V168" i="2" s="1"/>
  <c r="V159" i="2"/>
  <c r="V160" i="2" s="1"/>
  <c r="AB150" i="2"/>
  <c r="AB143" i="2"/>
  <c r="AB144" i="2" s="1"/>
  <c r="AK134" i="2" l="1"/>
  <c r="AK127" i="2"/>
  <c r="AK128" i="2" s="1"/>
  <c r="AN128" i="2" s="1"/>
  <c r="AH142" i="2"/>
  <c r="AH135" i="2"/>
  <c r="AH136" i="2" s="1"/>
  <c r="AE150" i="2"/>
  <c r="AE143" i="2"/>
  <c r="AE144" i="2" s="1"/>
  <c r="AB158" i="2"/>
  <c r="AB151" i="2"/>
  <c r="AB152" i="2" s="1"/>
  <c r="Y166" i="2"/>
  <c r="Y167" i="2" s="1"/>
  <c r="Y168" i="2" s="1"/>
  <c r="Y159" i="2"/>
  <c r="Y160" i="2" s="1"/>
  <c r="AB166" i="2" l="1"/>
  <c r="AB167" i="2" s="1"/>
  <c r="AB168" i="2" s="1"/>
  <c r="AB159" i="2"/>
  <c r="AB160" i="2" s="1"/>
  <c r="AH150" i="2"/>
  <c r="AH143" i="2"/>
  <c r="AH144" i="2" s="1"/>
  <c r="AE158" i="2"/>
  <c r="AE151" i="2"/>
  <c r="AE152" i="2" s="1"/>
  <c r="AK142" i="2"/>
  <c r="AK135" i="2"/>
  <c r="AK136" i="2" s="1"/>
  <c r="AN136" i="2" s="1"/>
  <c r="AK150" i="2" l="1"/>
  <c r="AK143" i="2"/>
  <c r="AK144" i="2" s="1"/>
  <c r="AN144" i="2" s="1"/>
  <c r="AH158" i="2"/>
  <c r="AH151" i="2"/>
  <c r="AH152" i="2" s="1"/>
  <c r="AE166" i="2"/>
  <c r="AE167" i="2" s="1"/>
  <c r="AE168" i="2" s="1"/>
  <c r="AE159" i="2"/>
  <c r="AE160" i="2" s="1"/>
  <c r="AH166" i="2" l="1"/>
  <c r="AH167" i="2" s="1"/>
  <c r="AH168" i="2" s="1"/>
  <c r="AH159" i="2"/>
  <c r="AH160" i="2" s="1"/>
  <c r="AK158" i="2"/>
  <c r="AK151" i="2"/>
  <c r="AK152" i="2" s="1"/>
  <c r="AN152" i="2" s="1"/>
  <c r="AK166" i="2" l="1"/>
  <c r="AK167" i="2" s="1"/>
  <c r="AK168" i="2" s="1"/>
  <c r="AN168" i="2" s="1"/>
  <c r="AK159" i="2"/>
  <c r="AK160" i="2" s="1"/>
  <c r="AN160" i="2" s="1"/>
  <c r="AN170" i="2" l="1"/>
</calcChain>
</file>

<file path=xl/sharedStrings.xml><?xml version="1.0" encoding="utf-8"?>
<sst xmlns="http://schemas.openxmlformats.org/spreadsheetml/2006/main" count="499" uniqueCount="106">
  <si>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</si>
  <si>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</si>
  <si>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</si>
  <si>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</si>
  <si>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</si>
  <si>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</si>
  <si>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</si>
  <si>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</si>
  <si>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</si>
  <si>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</si>
  <si>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</si>
  <si>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</si>
  <si>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</si>
  <si>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Report</t>
  </si>
  <si>
    <t>IRR</t>
  </si>
  <si>
    <t>NPV</t>
  </si>
  <si>
    <t>Total</t>
  </si>
  <si>
    <t>SCE</t>
  </si>
  <si>
    <t>Solar</t>
  </si>
  <si>
    <t xml:space="preserve"> Kilowatts</t>
  </si>
  <si>
    <t>Percentage</t>
  </si>
  <si>
    <t xml:space="preserve">Utility Use Tier </t>
  </si>
  <si>
    <t>Price/Kwh</t>
  </si>
  <si>
    <t xml:space="preserve"> Kilowatt Hours</t>
  </si>
  <si>
    <t>Totals</t>
  </si>
  <si>
    <t>Solar Production</t>
  </si>
  <si>
    <t>kwh</t>
  </si>
  <si>
    <t>income</t>
  </si>
  <si>
    <t>System Cost</t>
  </si>
  <si>
    <t>financed 7.95%</t>
  </si>
  <si>
    <t>Hero-Pace  5.63%</t>
  </si>
  <si>
    <t xml:space="preserve">  Payoff year 13 2028</t>
  </si>
  <si>
    <t>Utility Use Level</t>
  </si>
  <si>
    <t>Kilowatts</t>
  </si>
  <si>
    <t>Kw income</t>
  </si>
  <si>
    <t>system cost</t>
  </si>
  <si>
    <t>Tax credit Cost</t>
  </si>
  <si>
    <t>IRR       13.56%</t>
  </si>
  <si>
    <t>no discount</t>
  </si>
  <si>
    <t>5.63% discount</t>
  </si>
  <si>
    <t>cost/kilowatt hour</t>
  </si>
  <si>
    <t>IRR          8.61%</t>
  </si>
  <si>
    <t>total kilowatt hours</t>
  </si>
  <si>
    <t>Contract</t>
  </si>
  <si>
    <t>30%  Tax Credit</t>
  </si>
  <si>
    <t>Value produced by system during 20 year life</t>
  </si>
  <si>
    <t>Internal Rate of Return</t>
  </si>
  <si>
    <t>Net Present Value</t>
  </si>
  <si>
    <t>5.63% Discount Rate, same as Hero-Pace interest rate</t>
  </si>
  <si>
    <t>Net Present Value, no discount</t>
  </si>
  <si>
    <t>price of system per kilowatt hour produced</t>
  </si>
  <si>
    <t>IRR          1.52%</t>
  </si>
  <si>
    <t>System Specifications</t>
  </si>
  <si>
    <t>18- Sunmodule Plus SW 270 Mono Panels, 60 cells per panel</t>
  </si>
  <si>
    <t>4.95 Kilowatts max output, 3.69 Kilowats at 800w/m sq.</t>
  </si>
  <si>
    <t>16.40% Conversion Efficiency, 0.05% Degradation Rate</t>
  </si>
  <si>
    <t>Solaredge SE6000A-US Inverter</t>
  </si>
  <si>
    <t xml:space="preserve">25 ampere Output Current-optimized for panel output </t>
  </si>
  <si>
    <t>Analysis Assumptions</t>
  </si>
  <si>
    <t>5% per year increase in generation and transmission charges</t>
  </si>
  <si>
    <t>.5% per year decrease in panel array output</t>
  </si>
  <si>
    <t>field verified .4%, warranted maximum .7% output decrease</t>
  </si>
  <si>
    <t>125% increase per month in production from February to June</t>
  </si>
  <si>
    <t>June and July output similar</t>
  </si>
  <si>
    <t>125% decrease per month in production from July to December</t>
  </si>
  <si>
    <t>Financial payback and Investment Return calculations</t>
  </si>
  <si>
    <t>Due to errors encountered as the result of multiple cell functions</t>
  </si>
  <si>
    <t>Internal Rate of Return and Net Present Value were calculated</t>
  </si>
  <si>
    <t>on an HP12c Platinum Financial Calculator and then entered</t>
  </si>
  <si>
    <t>on the spreadsheet as shown.</t>
  </si>
  <si>
    <t>Discounted Net Present Value was arrived at by using</t>
  </si>
  <si>
    <t>the non-discounted NPV as Future Value, a ten-year term,</t>
  </si>
  <si>
    <t>5.63% as simple annual interest. The discounted NPV</t>
  </si>
  <si>
    <t>shown is the present value of the calculation.</t>
  </si>
  <si>
    <t>Income Totals</t>
  </si>
  <si>
    <t>year 1 2015</t>
  </si>
  <si>
    <t>year 2 2016</t>
  </si>
  <si>
    <t>year 3 2017</t>
  </si>
  <si>
    <t>year 4 2018</t>
  </si>
  <si>
    <t>year 5 2019</t>
  </si>
  <si>
    <t>year 6 2020</t>
  </si>
  <si>
    <t>year 7 2021</t>
  </si>
  <si>
    <t>year 8 2022</t>
  </si>
  <si>
    <t>year 9 2023</t>
  </si>
  <si>
    <t>year 10 2024</t>
  </si>
  <si>
    <t>year 11 2025</t>
  </si>
  <si>
    <t>year 12 2026</t>
  </si>
  <si>
    <t>year 13 2027</t>
  </si>
  <si>
    <t>year 14 2028</t>
  </si>
  <si>
    <t>year 15 2029</t>
  </si>
  <si>
    <t>year 16 2030</t>
  </si>
  <si>
    <t>year 17 2031</t>
  </si>
  <si>
    <t>year 18 2032</t>
  </si>
  <si>
    <t>year 19 2033</t>
  </si>
  <si>
    <t>year 20 2034</t>
  </si>
  <si>
    <t>year 21 2035</t>
  </si>
  <si>
    <t>total kWh</t>
  </si>
  <si>
    <t>See Page 1 for discussion</t>
  </si>
  <si>
    <t xml:space="preserve">                     total income at Level 1 charges</t>
  </si>
  <si>
    <t>NPV as of Year 3</t>
  </si>
  <si>
    <t>NPV as of Year 5</t>
  </si>
  <si>
    <t>The following NPV reconciliations are intended to show the possible worth of the system to the buyer of the Subject property.</t>
  </si>
  <si>
    <t>NPV as of Year 10</t>
  </si>
  <si>
    <t>Year 5 cost/kilowatt hour</t>
  </si>
  <si>
    <t>Year 3 cost/kilowatt hour</t>
  </si>
  <si>
    <t>Steven Davis ASA MRICS 2015©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</si>
</sst>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&quot;$&quot;#,##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0" fontId="0" fillId="0" borderId="0" xfId="0" applyNumberFormat="1"/>
    <xf numFmtId="0" fontId="1" fillId="0" borderId="0" xfId="0" applyFont="1"/>
    <xf numFmtId="165" fontId="0" fillId="0" borderId="0" xfId="0" applyNumberFormat="1"/>
    <xf numFmtId="165" fontId="1" fillId="2" borderId="0" xfId="0" applyNumberFormat="1" applyFont="1" applyFill="1"/>
    <xf numFmtId="165" fontId="1" fillId="3" borderId="0" xfId="0" applyNumberFormat="1" applyFont="1" applyFill="1"/>
    <xf numFmtId="4" fontId="0" fillId="0" borderId="0" xfId="0" applyNumberFormat="1"/>
    <xf numFmtId="2" fontId="0" fillId="4" borderId="0" xfId="0" applyNumberFormat="1" applyFill="1"/>
    <xf numFmtId="4" fontId="0" fillId="4" borderId="0" xfId="0" applyNumberFormat="1" applyFill="1"/>
    <xf numFmtId="4" fontId="1" fillId="2" borderId="0" xfId="0" applyNumberFormat="1" applyFont="1" applyFill="1"/>
    <xf numFmtId="4" fontId="1" fillId="3" borderId="0" xfId="0" applyNumberFormat="1" applyFont="1" applyFill="1"/>
    <xf numFmtId="165" fontId="0" fillId="5" borderId="0" xfId="0" applyNumberFormat="1" applyFill="1"/>
    <xf numFmtId="4" fontId="0" fillId="5" borderId="0" xfId="0" applyNumberFormat="1" applyFill="1"/>
    <xf numFmtId="4" fontId="1" fillId="4" borderId="0" xfId="0" applyNumberFormat="1" applyFont="1" applyFill="1"/>
    <xf numFmtId="10" fontId="1" fillId="0" borderId="0" xfId="0" applyNumberFormat="1" applyFont="1"/>
    <xf numFmtId="0" fontId="1" fillId="3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  <xf numFmtId="4" fontId="1" fillId="6" borderId="0" xfId="0" applyNumberFormat="1" applyFont="1" applyFill="1"/>
    <xf numFmtId="8" fontId="1" fillId="6" borderId="0" xfId="0" applyNumberFormat="1" applyFont="1" applyFill="1"/>
    <xf numFmtId="165" fontId="0" fillId="0" borderId="0" xfId="0" applyNumberFormat="1" applyFont="1"/>
    <xf numFmtId="4" fontId="0" fillId="0" borderId="0" xfId="0" applyNumberFormat="1" applyFont="1"/>
    <xf numFmtId="164" fontId="0" fillId="5" borderId="0" xfId="0" applyNumberFormat="1" applyFill="1"/>
    <xf numFmtId="0" fontId="0" fillId="5" borderId="0" xfId="0" applyFill="1"/>
    <xf numFmtId="3" fontId="0" fillId="0" borderId="0" xfId="0" applyNumberFormat="1"/>
    <xf numFmtId="3" fontId="0" fillId="4" borderId="0" xfId="0" applyNumberFormat="1" applyFill="1"/>
    <xf numFmtId="3" fontId="0" fillId="5" borderId="0" xfId="0" applyNumberFormat="1" applyFill="1"/>
    <xf numFmtId="3" fontId="0" fillId="0" borderId="0" xfId="0" applyNumberFormat="1" applyFont="1"/>
    <xf numFmtId="3" fontId="1" fillId="2" borderId="0" xfId="0" applyNumberFormat="1" applyFont="1" applyFill="1"/>
    <xf numFmtId="3" fontId="1" fillId="0" borderId="0" xfId="0" applyNumberFormat="1" applyFont="1"/>
    <xf numFmtId="166" fontId="0" fillId="0" borderId="0" xfId="0" applyNumberFormat="1"/>
    <xf numFmtId="166" fontId="0" fillId="4" borderId="0" xfId="0" applyNumberFormat="1" applyFill="1"/>
    <xf numFmtId="166" fontId="0" fillId="5" borderId="0" xfId="0" applyNumberFormat="1" applyFill="1"/>
    <xf numFmtId="166" fontId="0" fillId="0" borderId="0" xfId="0" applyNumberFormat="1" applyFont="1"/>
    <xf numFmtId="166" fontId="1" fillId="2" borderId="0" xfId="0" applyNumberFormat="1" applyFont="1" applyFill="1"/>
    <xf numFmtId="166" fontId="1" fillId="0" borderId="0" xfId="0" applyNumberFormat="1" applyFont="1"/>
    <xf numFmtId="166" fontId="1" fillId="7" borderId="0" xfId="0" applyNumberFormat="1" applyFont="1" applyFill="1"/>
    <xf numFmtId="165" fontId="0" fillId="0" borderId="0" xfId="0" applyNumberFormat="1" applyAlignment="1">
      <alignment horizontal="center"/>
    </xf>
    <xf numFmtId="164" fontId="0" fillId="0" borderId="0" xfId="0" applyNumberFormat="1"/>
    <xf numFmtId="165" fontId="1" fillId="0" borderId="0" xfId="0" applyNumberFormat="1" applyFont="1"/>
    <xf numFmtId="44" fontId="1" fillId="0" borderId="0" xfId="0" applyNumberFormat="1" applyFont="1"/>
    <xf numFmtId="2" fontId="0" fillId="0" borderId="0" xfId="0" applyNumberFormat="1"/>
    <xf numFmtId="167" fontId="1" fillId="4" borderId="0" xfId="0" applyNumberFormat="1" applyFont="1" applyFill="1"/>
    <xf numFmtId="0" fontId="0" fillId="0" borderId="1" xfId="0" applyBorder="1"/>
    <xf numFmtId="166" fontId="0" fillId="0" borderId="0" xfId="0" applyNumberFormat="1" applyBorder="1"/>
    <xf numFmtId="0" fontId="0" fillId="0" borderId="0" xfId="0" applyBorder="1"/>
    <xf numFmtId="0" fontId="0" fillId="0" borderId="8" xfId="0" applyBorder="1"/>
    <xf numFmtId="166" fontId="1" fillId="2" borderId="1" xfId="0" applyNumberFormat="1" applyFont="1" applyFill="1" applyBorder="1"/>
    <xf numFmtId="166" fontId="1" fillId="2" borderId="0" xfId="0" applyNumberFormat="1" applyFont="1" applyFill="1" applyBorder="1"/>
    <xf numFmtId="165" fontId="1" fillId="2" borderId="0" xfId="0" applyNumberFormat="1" applyFont="1" applyFill="1" applyBorder="1"/>
    <xf numFmtId="165" fontId="1" fillId="2" borderId="8" xfId="0" applyNumberFormat="1" applyFont="1" applyFill="1" applyBorder="1"/>
    <xf numFmtId="10" fontId="1" fillId="0" borderId="1" xfId="0" applyNumberFormat="1" applyFont="1" applyBorder="1"/>
    <xf numFmtId="10" fontId="1" fillId="0" borderId="0" xfId="0" applyNumberFormat="1" applyFont="1" applyBorder="1"/>
    <xf numFmtId="10" fontId="1" fillId="0" borderId="8" xfId="0" applyNumberFormat="1" applyFont="1" applyBorder="1"/>
    <xf numFmtId="164" fontId="0" fillId="5" borderId="1" xfId="0" applyNumberFormat="1" applyFill="1" applyBorder="1"/>
    <xf numFmtId="164" fontId="0" fillId="5" borderId="0" xfId="0" applyNumberFormat="1" applyFill="1" applyBorder="1"/>
    <xf numFmtId="164" fontId="0" fillId="5" borderId="8" xfId="0" applyNumberFormat="1" applyFill="1" applyBorder="1"/>
    <xf numFmtId="165" fontId="0" fillId="0" borderId="1" xfId="0" applyNumberFormat="1" applyFont="1" applyBorder="1"/>
    <xf numFmtId="165" fontId="0" fillId="0" borderId="0" xfId="0" applyNumberFormat="1" applyFont="1" applyBorder="1"/>
    <xf numFmtId="165" fontId="0" fillId="0" borderId="8" xfId="0" applyNumberFormat="1" applyFont="1" applyBorder="1"/>
    <xf numFmtId="2" fontId="0" fillId="4" borderId="1" xfId="0" applyNumberFormat="1" applyFill="1" applyBorder="1"/>
    <xf numFmtId="10" fontId="0" fillId="4" borderId="0" xfId="0" applyNumberFormat="1" applyFill="1" applyBorder="1"/>
    <xf numFmtId="10" fontId="0" fillId="4" borderId="8" xfId="0" applyNumberFormat="1" applyFill="1" applyBorder="1"/>
    <xf numFmtId="166" fontId="1" fillId="0" borderId="1" xfId="0" applyNumberFormat="1" applyFont="1" applyBorder="1"/>
    <xf numFmtId="6" fontId="1" fillId="0" borderId="0" xfId="0" applyNumberFormat="1" applyFont="1" applyBorder="1"/>
    <xf numFmtId="166" fontId="1" fillId="0" borderId="0" xfId="0" applyNumberFormat="1" applyFont="1" applyBorder="1"/>
    <xf numFmtId="166" fontId="1" fillId="0" borderId="8" xfId="0" applyNumberFormat="1" applyFont="1" applyBorder="1"/>
    <xf numFmtId="165" fontId="1" fillId="2" borderId="1" xfId="0" applyNumberFormat="1" applyFont="1" applyFill="1" applyBorder="1"/>
    <xf numFmtId="3" fontId="0" fillId="4" borderId="1" xfId="0" applyNumberFormat="1" applyFill="1" applyBorder="1"/>
    <xf numFmtId="3" fontId="0" fillId="4" borderId="0" xfId="0" applyNumberFormat="1" applyFill="1" applyBorder="1"/>
    <xf numFmtId="3" fontId="0" fillId="4" borderId="8" xfId="0" applyNumberFormat="1" applyFill="1" applyBorder="1"/>
    <xf numFmtId="164" fontId="1" fillId="7" borderId="0" xfId="0" applyNumberFormat="1" applyFont="1" applyFill="1" applyBorder="1"/>
    <xf numFmtId="165" fontId="0" fillId="0" borderId="9" xfId="0" applyNumberFormat="1" applyFont="1" applyBorder="1"/>
    <xf numFmtId="165" fontId="0" fillId="0" borderId="10" xfId="0" applyNumberFormat="1" applyFont="1" applyBorder="1"/>
    <xf numFmtId="165" fontId="0" fillId="0" borderId="11" xfId="0" applyNumberFormat="1" applyFont="1" applyBorder="1"/>
    <xf numFmtId="166" fontId="1" fillId="8" borderId="0" xfId="0" applyNumberFormat="1" applyFont="1" applyFill="1"/>
    <xf numFmtId="164" fontId="1" fillId="7" borderId="1" xfId="0" applyNumberFormat="1" applyFont="1" applyFill="1" applyBorder="1"/>
    <xf numFmtId="164" fontId="1" fillId="7" borderId="8" xfId="0" applyNumberFormat="1" applyFont="1" applyFill="1" applyBorder="1"/>
    <xf numFmtId="166" fontId="1" fillId="2" borderId="8" xfId="0" applyNumberFormat="1" applyFont="1" applyFill="1" applyBorder="1"/>
    <xf numFmtId="0" fontId="0" fillId="0" borderId="0" xfId="0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65" fontId="0" fillId="8" borderId="8" xfId="0" applyNumberForma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4" borderId="0" xfId="0" applyNumberFormat="1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165" fontId="0" fillId="8" borderId="1" xfId="0" applyNumberFormat="1" applyFont="1" applyFill="1" applyBorder="1" applyAlignment="1">
      <alignment horizontal="center"/>
    </xf>
    <xf numFmtId="165" fontId="0" fillId="8" borderId="0" xfId="0" applyNumberFormat="1" applyFont="1" applyFill="1" applyBorder="1" applyAlignment="1">
      <alignment horizontal="center"/>
    </xf>
    <xf numFmtId="165" fontId="0" fillId="8" borderId="8" xfId="0" applyNumberFormat="1" applyFont="1" applyFill="1" applyBorder="1" applyAlignment="1">
      <alignment horizontal="center"/>
    </xf>
    <xf numFmtId="2" fontId="0" fillId="8" borderId="9" xfId="0" applyNumberFormat="1" applyFill="1" applyBorder="1" applyAlignment="1">
      <alignment horizontal="center"/>
    </xf>
    <xf numFmtId="2" fontId="0" fillId="8" borderId="10" xfId="0" applyNumberFormat="1" applyFill="1" applyBorder="1" applyAlignment="1">
      <alignment horizontal="center"/>
    </xf>
    <xf numFmtId="2" fontId="0" fillId="8" borderId="11" xfId="0" applyNumberFormat="1" applyFill="1" applyBorder="1" applyAlignment="1">
      <alignment horizontal="center"/>
    </xf>
    <xf numFmtId="165" fontId="1" fillId="8" borderId="4" xfId="0" applyNumberFormat="1" applyFont="1" applyFill="1" applyBorder="1" applyAlignment="1">
      <alignment horizontal="center"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165" fontId="1" fillId="8" borderId="6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165" fontId="1" fillId="8" borderId="0" xfId="0" applyNumberFormat="1" applyFont="1" applyFill="1" applyBorder="1" applyAlignment="1">
      <alignment horizontal="center"/>
    </xf>
    <xf numFmtId="165" fontId="1" fillId="8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8" borderId="0" xfId="0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8"/>
  <sheetViews>
    <sheetView tabSelected="1" topLeftCell="AF73" workbookViewId="0">
      <selection activeCell="AS96" sqref="AS96"/>
    </sheetView>
  </sheetViews>
  <sheetFormatPr defaultRowHeight="15" x14ac:dyDescent="0.25"/>
  <cols>
    <col min="1" max="1" width="16.28515625" customWidth="1"/>
    <col min="2" max="2" width="10.140625" bestFit="1" customWidth="1"/>
    <col min="3" max="3" width="9.28515625" bestFit="1" customWidth="1"/>
    <col min="41" max="41" width="11.28515625" style="30" customWidth="1"/>
    <col min="42" max="42" width="11.5703125" style="24" customWidth="1"/>
    <col min="43" max="44" width="13.85546875" style="30" customWidth="1"/>
    <col min="45" max="45" width="14.140625" customWidth="1"/>
    <col min="46" max="46" width="13.7109375" customWidth="1"/>
    <col min="47" max="47" width="15.5703125" customWidth="1"/>
    <col min="48" max="48" width="16.42578125" customWidth="1"/>
  </cols>
  <sheetData>
    <row r="1" spans="1:48" x14ac:dyDescent="0.25">
      <c r="A1" t="s">
        <v>0</v>
      </c>
      <c r="B1" s="79" t="s">
        <v>1</v>
      </c>
      <c r="C1" s="79"/>
      <c r="D1" s="79"/>
      <c r="E1" s="79" t="s">
        <v>2</v>
      </c>
      <c r="F1" s="79"/>
      <c r="G1" s="79"/>
      <c r="H1" s="79" t="s">
        <v>3</v>
      </c>
      <c r="I1" s="79"/>
      <c r="J1" s="79"/>
      <c r="K1" s="79" t="s">
        <v>4</v>
      </c>
      <c r="L1" s="79"/>
      <c r="M1" s="79"/>
      <c r="N1" s="79" t="s">
        <v>5</v>
      </c>
      <c r="O1" s="79"/>
      <c r="P1" s="79"/>
      <c r="Q1" s="79" t="s">
        <v>6</v>
      </c>
      <c r="R1" s="79"/>
      <c r="S1" s="79"/>
      <c r="T1" s="79" t="s">
        <v>7</v>
      </c>
      <c r="U1" s="79"/>
      <c r="V1" s="79"/>
      <c r="W1" s="79" t="s">
        <v>8</v>
      </c>
      <c r="X1" s="79"/>
      <c r="Y1" s="79"/>
      <c r="Z1" s="79" t="s">
        <v>9</v>
      </c>
      <c r="AA1" s="79"/>
      <c r="AB1" s="79"/>
      <c r="AC1" s="79" t="s">
        <v>10</v>
      </c>
      <c r="AD1" s="79"/>
      <c r="AE1" s="79"/>
      <c r="AF1" s="79" t="s">
        <v>11</v>
      </c>
      <c r="AG1" s="79"/>
      <c r="AH1" s="79"/>
      <c r="AI1" s="79" t="s">
        <v>12</v>
      </c>
      <c r="AJ1" s="79"/>
      <c r="AK1" s="79"/>
      <c r="AL1" s="16"/>
      <c r="AM1" s="79" t="s">
        <v>13</v>
      </c>
      <c r="AN1" s="79"/>
      <c r="AO1" s="79"/>
      <c r="AR1" s="37"/>
      <c r="AS1" s="80" t="s">
        <v>14</v>
      </c>
      <c r="AT1" s="81"/>
      <c r="AU1" s="81"/>
      <c r="AV1" s="82"/>
    </row>
    <row r="2" spans="1:48" x14ac:dyDescent="0.25">
      <c r="A2">
        <v>2015</v>
      </c>
      <c r="B2" t="s">
        <v>16</v>
      </c>
      <c r="C2" t="s">
        <v>17</v>
      </c>
      <c r="D2" t="s">
        <v>18</v>
      </c>
      <c r="E2" t="s">
        <v>16</v>
      </c>
      <c r="F2" t="s">
        <v>17</v>
      </c>
      <c r="G2" t="s">
        <v>18</v>
      </c>
      <c r="H2" t="s">
        <v>16</v>
      </c>
      <c r="I2" t="s">
        <v>17</v>
      </c>
      <c r="J2" t="s">
        <v>18</v>
      </c>
      <c r="K2" t="s">
        <v>16</v>
      </c>
      <c r="L2" t="s">
        <v>17</v>
      </c>
      <c r="M2" t="s">
        <v>18</v>
      </c>
      <c r="N2" t="s">
        <v>16</v>
      </c>
      <c r="O2" t="s">
        <v>17</v>
      </c>
      <c r="P2" t="s">
        <v>18</v>
      </c>
      <c r="Q2" t="s">
        <v>16</v>
      </c>
      <c r="R2" t="s">
        <v>17</v>
      </c>
      <c r="S2" t="s">
        <v>18</v>
      </c>
      <c r="T2" t="s">
        <v>16</v>
      </c>
      <c r="U2" t="s">
        <v>17</v>
      </c>
      <c r="V2" t="s">
        <v>18</v>
      </c>
      <c r="W2" t="s">
        <v>16</v>
      </c>
      <c r="X2" t="s">
        <v>17</v>
      </c>
      <c r="Y2" t="s">
        <v>18</v>
      </c>
      <c r="Z2" t="s">
        <v>16</v>
      </c>
      <c r="AA2" t="s">
        <v>17</v>
      </c>
      <c r="AB2" t="s">
        <v>18</v>
      </c>
      <c r="AC2" t="s">
        <v>16</v>
      </c>
      <c r="AD2" t="s">
        <v>17</v>
      </c>
      <c r="AE2" t="s">
        <v>18</v>
      </c>
      <c r="AF2" t="s">
        <v>16</v>
      </c>
      <c r="AG2" t="s">
        <v>17</v>
      </c>
      <c r="AH2" t="s">
        <v>18</v>
      </c>
      <c r="AI2" t="s">
        <v>16</v>
      </c>
      <c r="AJ2" t="s">
        <v>17</v>
      </c>
      <c r="AK2" t="s">
        <v>18</v>
      </c>
      <c r="AL2" t="s">
        <v>16</v>
      </c>
      <c r="AM2" t="s">
        <v>18</v>
      </c>
      <c r="AN2" t="s">
        <v>17</v>
      </c>
      <c r="AO2" s="30" t="s">
        <v>34</v>
      </c>
      <c r="AP2" s="24" t="s">
        <v>33</v>
      </c>
      <c r="AQ2" s="30" t="s">
        <v>74</v>
      </c>
      <c r="AS2" s="43" t="s">
        <v>36</v>
      </c>
      <c r="AT2" s="44" t="s">
        <v>35</v>
      </c>
      <c r="AU2" s="45" t="s">
        <v>29</v>
      </c>
      <c r="AV2" s="46" t="s">
        <v>30</v>
      </c>
    </row>
    <row r="3" spans="1:48" s="7" customFormat="1" x14ac:dyDescent="0.25">
      <c r="A3" s="7" t="s">
        <v>23</v>
      </c>
      <c r="B3" s="7">
        <v>901</v>
      </c>
      <c r="C3" s="7">
        <v>874</v>
      </c>
      <c r="D3" s="7">
        <v>27</v>
      </c>
      <c r="E3" s="7">
        <v>645</v>
      </c>
      <c r="F3" s="7">
        <f>E3-G3</f>
        <v>484.66999999999996</v>
      </c>
      <c r="G3" s="7">
        <v>160.33000000000001</v>
      </c>
      <c r="H3" s="7">
        <v>1286.4100000000001</v>
      </c>
      <c r="I3" s="7">
        <v>615</v>
      </c>
      <c r="J3" s="7">
        <f>H3-I3</f>
        <v>671.41000000000008</v>
      </c>
      <c r="K3" s="7">
        <v>1160.28</v>
      </c>
      <c r="L3" s="7">
        <v>279</v>
      </c>
      <c r="M3" s="7">
        <v>881.28</v>
      </c>
      <c r="N3" s="7">
        <v>1132</v>
      </c>
      <c r="O3" s="7">
        <v>30.4</v>
      </c>
      <c r="P3" s="7">
        <v>1101.5999999999999</v>
      </c>
      <c r="Q3" s="7">
        <v>1423</v>
      </c>
      <c r="R3" s="7">
        <f>Q3-S3</f>
        <v>46</v>
      </c>
      <c r="S3" s="7">
        <v>1377</v>
      </c>
      <c r="T3" s="7">
        <v>1613</v>
      </c>
      <c r="U3" s="7">
        <f>T3-V3</f>
        <v>236</v>
      </c>
      <c r="V3" s="7">
        <v>1377</v>
      </c>
      <c r="W3" s="7">
        <v>1772</v>
      </c>
      <c r="X3" s="7">
        <f>W3-Y3</f>
        <v>670.40000000000009</v>
      </c>
      <c r="Y3" s="7">
        <v>1101.5999999999999</v>
      </c>
      <c r="Z3" s="7">
        <v>2002</v>
      </c>
      <c r="AA3" s="7">
        <f>Z3-AB3</f>
        <v>1120.72</v>
      </c>
      <c r="AB3" s="7">
        <v>881.28</v>
      </c>
      <c r="AC3" s="7">
        <v>1301</v>
      </c>
      <c r="AD3" s="7">
        <f>AC3-AE3</f>
        <v>629.59</v>
      </c>
      <c r="AE3" s="7">
        <v>671.41</v>
      </c>
      <c r="AF3" s="7">
        <v>969</v>
      </c>
      <c r="AG3" s="7">
        <f>AF3-AH3</f>
        <v>431.87200000000007</v>
      </c>
      <c r="AH3" s="7">
        <v>537.12799999999993</v>
      </c>
      <c r="AI3" s="7">
        <v>953</v>
      </c>
      <c r="AJ3" s="7">
        <f>AI3-AK3</f>
        <v>523.2976000000001</v>
      </c>
      <c r="AK3" s="7">
        <v>429.70239999999995</v>
      </c>
      <c r="AL3" s="116" t="s">
        <v>75</v>
      </c>
      <c r="AM3" s="7">
        <f>SUM(D3,G3,J3,M3,P3,S3,V3,Y3,AB3,AE3,AH3,AK3)</f>
        <v>9216.7404000000006</v>
      </c>
      <c r="AO3" s="31"/>
      <c r="AP3" s="25">
        <f>AM3</f>
        <v>9216.7404000000006</v>
      </c>
      <c r="AQ3" s="31"/>
      <c r="AR3" s="31"/>
      <c r="AS3" s="47">
        <f>AT3*0.7</f>
        <v>24290</v>
      </c>
      <c r="AT3" s="48">
        <v>34700</v>
      </c>
      <c r="AU3" s="49">
        <v>74568.59</v>
      </c>
      <c r="AV3" s="50">
        <v>60000</v>
      </c>
    </row>
    <row r="4" spans="1:48" s="1" customFormat="1" x14ac:dyDescent="0.25">
      <c r="A4" s="1" t="s">
        <v>20</v>
      </c>
      <c r="B4" s="1">
        <v>1</v>
      </c>
      <c r="C4" s="1">
        <f>C3/B3</f>
        <v>0.97003329633740287</v>
      </c>
      <c r="D4" s="1">
        <v>0.03</v>
      </c>
      <c r="E4" s="1">
        <v>1</v>
      </c>
      <c r="F4" s="1">
        <f>F3/E3</f>
        <v>0.75142635658914725</v>
      </c>
      <c r="G4" s="1">
        <f>G3/E3</f>
        <v>0.24857364341085272</v>
      </c>
      <c r="H4" s="1">
        <v>1</v>
      </c>
      <c r="I4" s="1">
        <f>I3/H3</f>
        <v>0.47807464183269716</v>
      </c>
      <c r="J4" s="1">
        <f>J3/H3</f>
        <v>0.52192535816730279</v>
      </c>
      <c r="K4" s="1">
        <v>1</v>
      </c>
      <c r="L4" s="1">
        <f>Sheet1!L3/Sheet1!K3</f>
        <v>0.24045919950356812</v>
      </c>
      <c r="M4" s="1">
        <f>Sheet2!M3/Sheet1!K3</f>
        <v>0.75954080049643191</v>
      </c>
      <c r="N4" s="1">
        <v>1</v>
      </c>
      <c r="O4" s="1">
        <f>O3/N3</f>
        <v>2.6855123674911659E-2</v>
      </c>
      <c r="P4" s="1">
        <f>P3/N3</f>
        <v>0.97314487632508828</v>
      </c>
      <c r="Q4" s="1">
        <f>N4</f>
        <v>1</v>
      </c>
      <c r="R4" s="1">
        <f>R3/Q3</f>
        <v>3.2326071679550247E-2</v>
      </c>
      <c r="S4" s="1">
        <f>S3/Q3</f>
        <v>0.96767392832044974</v>
      </c>
      <c r="T4" s="1">
        <f>Q4</f>
        <v>1</v>
      </c>
      <c r="U4" s="1">
        <f>U3/T3</f>
        <v>0.14631122132672039</v>
      </c>
      <c r="V4" s="1">
        <f>V3/T3</f>
        <v>0.85368877867327964</v>
      </c>
      <c r="W4" s="1">
        <f>T4</f>
        <v>1</v>
      </c>
      <c r="X4" s="1">
        <f>X3/W3</f>
        <v>0.37832957110609489</v>
      </c>
      <c r="Y4" s="1">
        <f>Y3/W3</f>
        <v>0.62167042889390511</v>
      </c>
      <c r="Z4" s="1">
        <f>W4</f>
        <v>1</v>
      </c>
      <c r="AA4" s="1">
        <f>AA3/Z3</f>
        <v>0.55980019980019979</v>
      </c>
      <c r="AB4" s="1">
        <f>AB3/Z3</f>
        <v>0.44019980019980021</v>
      </c>
      <c r="AC4" s="1">
        <f>Z4</f>
        <v>1</v>
      </c>
      <c r="AD4" s="1">
        <f>AD3/AC3</f>
        <v>0.48392774788624138</v>
      </c>
      <c r="AE4" s="1">
        <f>AE3/AC3</f>
        <v>0.51607225211375862</v>
      </c>
      <c r="AF4" s="1">
        <f>AC4</f>
        <v>1</v>
      </c>
      <c r="AG4" s="1">
        <f>AG3/AF3</f>
        <v>0.44568833849329215</v>
      </c>
      <c r="AH4" s="1">
        <f>AH3/AF3</f>
        <v>0.55431166150670785</v>
      </c>
      <c r="AI4" s="1">
        <f>AF4</f>
        <v>1</v>
      </c>
      <c r="AJ4" s="1">
        <f>AJ3/AI3</f>
        <v>0.54910556138509981</v>
      </c>
      <c r="AK4" s="1">
        <f>AK3/AI3</f>
        <v>0.45089443861490025</v>
      </c>
      <c r="AL4" s="117"/>
      <c r="AO4" s="30">
        <f>NPV(5.63,AO6,AQ168)</f>
        <v>13535.073325754358</v>
      </c>
      <c r="AP4" s="38">
        <f>AT3/AP163</f>
        <v>0.18840914743910753</v>
      </c>
      <c r="AS4" s="51" t="s">
        <v>37</v>
      </c>
      <c r="AT4" s="52" t="s">
        <v>41</v>
      </c>
      <c r="AU4" s="52" t="s">
        <v>51</v>
      </c>
      <c r="AV4" s="53">
        <v>3.4200000000000001E-2</v>
      </c>
    </row>
    <row r="5" spans="1:48" x14ac:dyDescent="0.25">
      <c r="A5" t="s">
        <v>32</v>
      </c>
      <c r="B5">
        <v>4</v>
      </c>
      <c r="C5">
        <v>4</v>
      </c>
      <c r="D5">
        <v>1</v>
      </c>
      <c r="E5">
        <v>2</v>
      </c>
      <c r="F5">
        <v>1</v>
      </c>
      <c r="G5">
        <v>1</v>
      </c>
      <c r="H5">
        <v>1</v>
      </c>
      <c r="I5">
        <v>1</v>
      </c>
      <c r="J5">
        <v>1</v>
      </c>
      <c r="K5">
        <v>2</v>
      </c>
      <c r="L5">
        <v>1</v>
      </c>
      <c r="M5">
        <v>2</v>
      </c>
      <c r="N5">
        <v>2</v>
      </c>
      <c r="O5">
        <v>1</v>
      </c>
      <c r="P5">
        <v>2</v>
      </c>
      <c r="Q5">
        <v>3</v>
      </c>
      <c r="R5">
        <v>1</v>
      </c>
      <c r="S5">
        <v>2</v>
      </c>
      <c r="T5">
        <v>3</v>
      </c>
      <c r="U5">
        <v>1</v>
      </c>
      <c r="V5">
        <v>2</v>
      </c>
      <c r="W5">
        <v>4</v>
      </c>
      <c r="X5">
        <v>2</v>
      </c>
      <c r="Y5">
        <v>3</v>
      </c>
      <c r="Z5">
        <v>4</v>
      </c>
      <c r="AA5">
        <v>2</v>
      </c>
      <c r="AB5">
        <v>3</v>
      </c>
      <c r="AC5">
        <v>3</v>
      </c>
      <c r="AD5">
        <v>2</v>
      </c>
      <c r="AE5">
        <v>2</v>
      </c>
      <c r="AF5">
        <v>4</v>
      </c>
      <c r="AG5">
        <v>2</v>
      </c>
      <c r="AH5">
        <v>2</v>
      </c>
      <c r="AI5">
        <v>4</v>
      </c>
      <c r="AJ5">
        <v>2</v>
      </c>
      <c r="AK5">
        <v>2</v>
      </c>
      <c r="AL5" s="117"/>
      <c r="AO5" s="30">
        <f>NPV(5.63,AO8:AO168)</f>
        <v>478.66639595130522</v>
      </c>
      <c r="AR5"/>
      <c r="AS5" s="43"/>
      <c r="AT5" s="45"/>
      <c r="AU5" s="45"/>
      <c r="AV5" s="46"/>
    </row>
    <row r="6" spans="1:48" s="22" customFormat="1" x14ac:dyDescent="0.25">
      <c r="A6" s="22" t="s">
        <v>22</v>
      </c>
      <c r="B6" s="22">
        <v>0.2243</v>
      </c>
      <c r="C6" s="22">
        <f>C7/C3</f>
        <v>0.224279176201373</v>
      </c>
      <c r="D6" s="11">
        <v>0.25600000000000001</v>
      </c>
      <c r="E6" s="22">
        <f>E7/E3</f>
        <v>0.22641860465116279</v>
      </c>
      <c r="F6" s="22">
        <v>0.214</v>
      </c>
      <c r="G6" s="22">
        <v>0.25600000000000001</v>
      </c>
      <c r="H6" s="22">
        <v>0.214</v>
      </c>
      <c r="I6" s="22">
        <v>0.214</v>
      </c>
      <c r="J6" s="22">
        <v>0.24299999999999999</v>
      </c>
      <c r="K6" s="22">
        <f>K7/K3</f>
        <v>0.26668484331368286</v>
      </c>
      <c r="L6" s="22">
        <v>0.21515000000000001</v>
      </c>
      <c r="M6" s="22">
        <v>0.28299999999999997</v>
      </c>
      <c r="N6" s="22">
        <f>N7/N3</f>
        <v>0.25081575971731451</v>
      </c>
      <c r="O6" s="22">
        <f>L6</f>
        <v>0.21515000000000001</v>
      </c>
      <c r="P6" s="22">
        <v>0.25180000000000002</v>
      </c>
      <c r="Q6" s="22">
        <f>Q7/Q3</f>
        <v>0.27006549543218555</v>
      </c>
      <c r="R6" s="22">
        <f>O6</f>
        <v>0.21515000000000001</v>
      </c>
      <c r="S6" s="22">
        <v>0.27189999999999998</v>
      </c>
      <c r="T6" s="22">
        <f>T7/T3</f>
        <v>0.20863068815871047</v>
      </c>
      <c r="U6" s="22">
        <f>R6</f>
        <v>0.21515000000000001</v>
      </c>
      <c r="V6" s="22">
        <v>0.23719999999999999</v>
      </c>
      <c r="W6" s="22">
        <f>W7/W3</f>
        <v>0.29339344018058688</v>
      </c>
      <c r="X6" s="22">
        <f>U6</f>
        <v>0.21515000000000001</v>
      </c>
      <c r="Y6" s="22">
        <v>0.34100999999999998</v>
      </c>
      <c r="Z6" s="22">
        <f>Z7/Z3</f>
        <v>0.27054914485514486</v>
      </c>
      <c r="AA6" s="22">
        <f>X6</f>
        <v>0.21515000000000001</v>
      </c>
      <c r="AB6" s="22">
        <v>0.34100000000000003</v>
      </c>
      <c r="AC6" s="22">
        <f>AC7/AC3</f>
        <v>0.28009769292851655</v>
      </c>
      <c r="AD6" s="22">
        <f>AA6</f>
        <v>0.21515000000000001</v>
      </c>
      <c r="AE6" s="22">
        <f>AB6</f>
        <v>0.34100000000000003</v>
      </c>
      <c r="AF6" s="22">
        <f>AF7/AF3</f>
        <v>0.28491012260061921</v>
      </c>
      <c r="AG6" s="22">
        <f>AD6</f>
        <v>0.21515000000000001</v>
      </c>
      <c r="AH6" s="22">
        <f>AE6</f>
        <v>0.34100000000000003</v>
      </c>
      <c r="AI6" s="22">
        <f>AI7/AI3</f>
        <v>0.27189506509968525</v>
      </c>
      <c r="AJ6" s="22">
        <f>AG6</f>
        <v>0.21515000000000001</v>
      </c>
      <c r="AK6" s="22">
        <f>AH6</f>
        <v>0.34100000000000003</v>
      </c>
      <c r="AL6" s="117"/>
      <c r="AO6" s="32"/>
      <c r="AS6" s="54"/>
      <c r="AT6" s="55"/>
      <c r="AU6" s="55"/>
      <c r="AV6" s="56"/>
    </row>
    <row r="7" spans="1:48" s="20" customFormat="1" x14ac:dyDescent="0.25">
      <c r="A7" s="20" t="s">
        <v>24</v>
      </c>
      <c r="B7" s="20">
        <f>B3*B6</f>
        <v>202.0943</v>
      </c>
      <c r="C7" s="20">
        <v>196.02</v>
      </c>
      <c r="D7" s="20">
        <f>D3*D6</f>
        <v>6.9119999999999999</v>
      </c>
      <c r="E7" s="20">
        <v>146.04</v>
      </c>
      <c r="F7" s="20">
        <f>F6*F3</f>
        <v>103.71937999999999</v>
      </c>
      <c r="G7" s="20">
        <f>G3*G6</f>
        <v>41.044480000000007</v>
      </c>
      <c r="H7" s="20">
        <f>H3*H6</f>
        <v>275.29174</v>
      </c>
      <c r="I7" s="20">
        <f>I3*I6</f>
        <v>131.60999999999999</v>
      </c>
      <c r="J7" s="20">
        <f>J3*J6</f>
        <v>163.15263000000002</v>
      </c>
      <c r="K7" s="20">
        <f>L7+M7</f>
        <v>309.42908999999997</v>
      </c>
      <c r="L7" s="20">
        <f>L3*L6</f>
        <v>60.026850000000003</v>
      </c>
      <c r="M7" s="20">
        <f>M3*M6</f>
        <v>249.40223999999998</v>
      </c>
      <c r="N7" s="20">
        <f>O7+P7</f>
        <v>283.92344000000003</v>
      </c>
      <c r="O7" s="20">
        <f>O3*O6</f>
        <v>6.5405600000000002</v>
      </c>
      <c r="P7" s="20">
        <f>P6*P3</f>
        <v>277.38288</v>
      </c>
      <c r="Q7" s="20">
        <f>R7+S7</f>
        <v>384.3032</v>
      </c>
      <c r="R7" s="20">
        <f>R6*R3</f>
        <v>9.8969000000000005</v>
      </c>
      <c r="S7" s="20">
        <f>S6*S3</f>
        <v>374.40629999999999</v>
      </c>
      <c r="T7" s="20">
        <f>U7+V7</f>
        <v>336.5213</v>
      </c>
      <c r="U7" s="20">
        <f>R6*R3</f>
        <v>9.8969000000000005</v>
      </c>
      <c r="V7" s="20">
        <f>V6*V3</f>
        <v>326.62439999999998</v>
      </c>
      <c r="W7" s="20">
        <f>X7+Y7</f>
        <v>519.89317599999993</v>
      </c>
      <c r="X7" s="20">
        <f>X3*X6</f>
        <v>144.23656000000003</v>
      </c>
      <c r="Y7" s="20">
        <f>Y6*Y3</f>
        <v>375.65661599999993</v>
      </c>
      <c r="Z7" s="20">
        <f>AA7+AB7</f>
        <v>541.63938800000005</v>
      </c>
      <c r="AA7" s="20">
        <f>AA6*AA3</f>
        <v>241.12290800000002</v>
      </c>
      <c r="AB7" s="20">
        <f>AB6*AB3</f>
        <v>300.51648</v>
      </c>
      <c r="AC7" s="20">
        <f>AD7+AE7</f>
        <v>364.40709850000002</v>
      </c>
      <c r="AD7" s="20">
        <f>AD6*AD3</f>
        <v>135.4562885</v>
      </c>
      <c r="AE7" s="20">
        <f>AE6*AE3</f>
        <v>228.95081000000002</v>
      </c>
      <c r="AF7" s="20">
        <f>AG7+AH7</f>
        <v>276.07790879999999</v>
      </c>
      <c r="AG7" s="20">
        <f>AG6*AG3</f>
        <v>92.917260800000022</v>
      </c>
      <c r="AH7" s="20">
        <f>AH6*AH3</f>
        <v>183.16064799999998</v>
      </c>
      <c r="AI7" s="20">
        <f>AJ7+AK7</f>
        <v>259.11599704000002</v>
      </c>
      <c r="AJ7" s="20">
        <f>AJ3*AJ6</f>
        <v>112.58747864000003</v>
      </c>
      <c r="AK7" s="20">
        <f>AK3*AK6</f>
        <v>146.5285184</v>
      </c>
      <c r="AL7" s="117"/>
      <c r="AO7" s="33"/>
      <c r="AP7" s="27"/>
      <c r="AQ7" s="33"/>
      <c r="AR7" s="33"/>
      <c r="AS7" s="57"/>
      <c r="AT7" s="58"/>
      <c r="AU7" s="58"/>
      <c r="AV7" s="59"/>
    </row>
    <row r="8" spans="1:48" s="4" customFormat="1" x14ac:dyDescent="0.25">
      <c r="A8" s="4" t="s">
        <v>25</v>
      </c>
      <c r="D8" s="4">
        <f>D7</f>
        <v>6.9119999999999999</v>
      </c>
      <c r="G8" s="4">
        <f>G7</f>
        <v>41.044480000000007</v>
      </c>
      <c r="J8" s="4">
        <f>J7</f>
        <v>163.15263000000002</v>
      </c>
      <c r="M8" s="4">
        <f>M7</f>
        <v>249.40223999999998</v>
      </c>
      <c r="P8" s="4">
        <f>P7</f>
        <v>277.38288</v>
      </c>
      <c r="S8" s="4">
        <f>S7</f>
        <v>374.40629999999999</v>
      </c>
      <c r="V8" s="4">
        <f>V7</f>
        <v>326.62439999999998</v>
      </c>
      <c r="Y8" s="4">
        <f>Y7</f>
        <v>375.65661599999993</v>
      </c>
      <c r="AB8" s="4">
        <f>AB7</f>
        <v>300.51648</v>
      </c>
      <c r="AE8" s="4">
        <f>AE7</f>
        <v>228.95081000000002</v>
      </c>
      <c r="AH8" s="4">
        <f>AH7</f>
        <v>183.16064799999998</v>
      </c>
      <c r="AK8" s="4">
        <f>AK7</f>
        <v>146.5285184</v>
      </c>
      <c r="AL8" s="118"/>
      <c r="AO8" s="34">
        <f>SUM(D8,G8,J8,M8,P8,S8, V8,Y8,AB8,AE8,AH8,AK8)</f>
        <v>2673.7380023999995</v>
      </c>
      <c r="AP8" s="28"/>
      <c r="AQ8" s="34">
        <f>AO8</f>
        <v>2673.7380023999995</v>
      </c>
      <c r="AR8" s="34"/>
      <c r="AS8" s="83" t="s">
        <v>15</v>
      </c>
      <c r="AT8" s="84"/>
      <c r="AU8" s="84"/>
      <c r="AV8" s="85"/>
    </row>
    <row r="9" spans="1:48" s="2" customFormat="1" x14ac:dyDescent="0.25">
      <c r="AO9" s="35"/>
      <c r="AP9" s="29"/>
      <c r="AQ9" s="35"/>
      <c r="AR9" s="35"/>
      <c r="AS9" s="43" t="s">
        <v>36</v>
      </c>
      <c r="AT9" s="44" t="s">
        <v>35</v>
      </c>
      <c r="AU9" s="45" t="s">
        <v>29</v>
      </c>
      <c r="AV9" s="46" t="s">
        <v>30</v>
      </c>
    </row>
    <row r="10" spans="1:48" x14ac:dyDescent="0.25">
      <c r="A10">
        <v>2016</v>
      </c>
      <c r="AS10" s="47">
        <v>24290</v>
      </c>
      <c r="AT10" s="48">
        <v>34700</v>
      </c>
      <c r="AU10" s="49">
        <v>74568.59</v>
      </c>
      <c r="AV10" s="50">
        <v>60000</v>
      </c>
    </row>
    <row r="11" spans="1:48" s="8" customFormat="1" x14ac:dyDescent="0.25">
      <c r="A11" s="8" t="s">
        <v>19</v>
      </c>
      <c r="D11" s="8">
        <f>D3*0.995</f>
        <v>26.864999999999998</v>
      </c>
      <c r="G11" s="8">
        <f>G3*0.995</f>
        <v>159.52835000000002</v>
      </c>
      <c r="J11" s="8">
        <f>J3*0.995</f>
        <v>668.05295000000012</v>
      </c>
      <c r="M11" s="8">
        <f>M3*0.995</f>
        <v>876.87360000000001</v>
      </c>
      <c r="P11" s="8">
        <f>P3*0.995</f>
        <v>1096.0919999999999</v>
      </c>
      <c r="S11" s="8">
        <f>S3*0.995</f>
        <v>1370.115</v>
      </c>
      <c r="V11" s="8">
        <f>V3*0.995</f>
        <v>1370.115</v>
      </c>
      <c r="Y11" s="8">
        <f>Y3*0.995</f>
        <v>1096.0919999999999</v>
      </c>
      <c r="AB11" s="8">
        <f>AB3*0.995</f>
        <v>876.87360000000001</v>
      </c>
      <c r="AE11" s="8">
        <f>AE3*0.995</f>
        <v>668.05295000000001</v>
      </c>
      <c r="AH11" s="8">
        <f>AH3*0.995</f>
        <v>534.44235999999989</v>
      </c>
      <c r="AK11" s="8">
        <f>AK3*0.995</f>
        <v>427.55388799999997</v>
      </c>
      <c r="AL11" s="116" t="s">
        <v>76</v>
      </c>
      <c r="AM11" s="8">
        <f>SUM(D11,G11,J11,M11,P11,S11,V11,Y11,AB11,AE11,AH11,AK11)</f>
        <v>9170.6566979999989</v>
      </c>
      <c r="AO11" s="31"/>
      <c r="AP11" s="25">
        <f>AM3+AM11</f>
        <v>18387.397098000001</v>
      </c>
      <c r="AQ11" s="31"/>
      <c r="AR11" s="31"/>
      <c r="AS11" s="60" t="s">
        <v>39</v>
      </c>
      <c r="AT11" s="61" t="s">
        <v>39</v>
      </c>
      <c r="AU11" s="61" t="s">
        <v>39</v>
      </c>
      <c r="AV11" s="62" t="s">
        <v>39</v>
      </c>
    </row>
    <row r="12" spans="1:48" s="1" customFormat="1" x14ac:dyDescent="0.25">
      <c r="A12" s="1" t="s">
        <v>20</v>
      </c>
      <c r="AL12" s="117"/>
      <c r="AO12" s="30"/>
      <c r="AP12" s="24"/>
      <c r="AQ12" s="30"/>
      <c r="AR12" s="30"/>
      <c r="AS12" s="63">
        <v>35187</v>
      </c>
      <c r="AT12" s="64">
        <v>31827</v>
      </c>
      <c r="AU12" s="65">
        <v>8772</v>
      </c>
      <c r="AV12" s="66">
        <v>17176</v>
      </c>
    </row>
    <row r="13" spans="1:48" x14ac:dyDescent="0.25">
      <c r="A13" t="s">
        <v>32</v>
      </c>
      <c r="AL13" s="117"/>
      <c r="AS13" s="43"/>
      <c r="AT13" s="45"/>
      <c r="AU13" s="45"/>
      <c r="AV13" s="46"/>
    </row>
    <row r="14" spans="1:48" s="22" customFormat="1" x14ac:dyDescent="0.25">
      <c r="A14" s="22" t="s">
        <v>22</v>
      </c>
      <c r="D14" s="11">
        <f>D6*1.05</f>
        <v>0.26880000000000004</v>
      </c>
      <c r="G14" s="11">
        <f>G6*1.05</f>
        <v>0.26880000000000004</v>
      </c>
      <c r="J14" s="11">
        <f>J6*1.05</f>
        <v>0.25514999999999999</v>
      </c>
      <c r="M14" s="11">
        <f>M6*1.05</f>
        <v>0.29714999999999997</v>
      </c>
      <c r="P14" s="11">
        <f>P6*1.05</f>
        <v>0.26439000000000001</v>
      </c>
      <c r="S14" s="11">
        <f>S6*1.05</f>
        <v>0.285495</v>
      </c>
      <c r="V14" s="11">
        <f>V6*1.05</f>
        <v>0.24906</v>
      </c>
      <c r="Y14" s="11">
        <f>Y6*1.05</f>
        <v>0.3580605</v>
      </c>
      <c r="AB14" s="11">
        <f>AB6*1.05</f>
        <v>0.35805000000000003</v>
      </c>
      <c r="AE14" s="11">
        <f>AE6*1.05</f>
        <v>0.35805000000000003</v>
      </c>
      <c r="AH14" s="11">
        <f>AH6*1.05</f>
        <v>0.35805000000000003</v>
      </c>
      <c r="AK14" s="11">
        <f>AK6*1.05</f>
        <v>0.35805000000000003</v>
      </c>
      <c r="AL14" s="117"/>
      <c r="AO14" s="32"/>
      <c r="AP14" s="26"/>
      <c r="AQ14" s="32"/>
      <c r="AR14" s="32"/>
      <c r="AS14" s="54" t="s">
        <v>38</v>
      </c>
      <c r="AT14" s="55" t="s">
        <v>38</v>
      </c>
      <c r="AU14" s="55" t="s">
        <v>38</v>
      </c>
      <c r="AV14" s="56" t="s">
        <v>38</v>
      </c>
    </row>
    <row r="15" spans="1:48" s="20" customFormat="1" x14ac:dyDescent="0.25">
      <c r="A15" s="20" t="s">
        <v>24</v>
      </c>
      <c r="D15" s="20">
        <f>D11*D14</f>
        <v>7.2213120000000011</v>
      </c>
      <c r="G15" s="20">
        <f>G11*G14</f>
        <v>42.88122048000001</v>
      </c>
      <c r="J15" s="20">
        <f>J11*J14</f>
        <v>170.45371019250001</v>
      </c>
      <c r="M15" s="20">
        <f>M11*M14</f>
        <v>260.56299023999998</v>
      </c>
      <c r="P15" s="20">
        <f>P11*P14</f>
        <v>289.79576387999998</v>
      </c>
      <c r="S15" s="20">
        <f>S14*S11</f>
        <v>391.16098192499999</v>
      </c>
      <c r="V15" s="20">
        <f>V14*V11</f>
        <v>341.24084190000002</v>
      </c>
      <c r="Y15" s="20">
        <f>Y11*Y14</f>
        <v>392.46724956599996</v>
      </c>
      <c r="AB15" s="20">
        <f>AB11*AB14</f>
        <v>313.96459248000002</v>
      </c>
      <c r="AE15" s="20">
        <f>AE11*AE14</f>
        <v>239.19635874750003</v>
      </c>
      <c r="AH15" s="20">
        <f>AH11*AH14</f>
        <v>191.35708699799997</v>
      </c>
      <c r="AK15" s="20">
        <f>AK11*AK14</f>
        <v>153.08566959840002</v>
      </c>
      <c r="AL15" s="117"/>
      <c r="AO15" s="33"/>
      <c r="AP15" s="27"/>
      <c r="AQ15" s="33"/>
      <c r="AR15" s="33"/>
      <c r="AS15" s="63">
        <v>60849</v>
      </c>
      <c r="AT15" s="65">
        <v>55039</v>
      </c>
      <c r="AU15" s="65">
        <v>15170</v>
      </c>
      <c r="AV15" s="66">
        <v>29703</v>
      </c>
    </row>
    <row r="16" spans="1:48" s="4" customFormat="1" x14ac:dyDescent="0.25">
      <c r="A16" s="4" t="s">
        <v>25</v>
      </c>
      <c r="D16" s="4">
        <f>D15</f>
        <v>7.2213120000000011</v>
      </c>
      <c r="G16" s="4">
        <f>G15</f>
        <v>42.88122048000001</v>
      </c>
      <c r="J16" s="4">
        <f>J15</f>
        <v>170.45371019250001</v>
      </c>
      <c r="M16" s="4">
        <f>M15</f>
        <v>260.56299023999998</v>
      </c>
      <c r="P16" s="4">
        <f>P15</f>
        <v>289.79576387999998</v>
      </c>
      <c r="S16" s="4">
        <f>S15</f>
        <v>391.16098192499999</v>
      </c>
      <c r="V16" s="4">
        <f>V15</f>
        <v>341.24084190000002</v>
      </c>
      <c r="Y16" s="4">
        <f>Y15</f>
        <v>392.46724956599996</v>
      </c>
      <c r="AB16" s="4">
        <f>AB15</f>
        <v>313.96459248000002</v>
      </c>
      <c r="AE16" s="4">
        <f>AE15</f>
        <v>239.19635874750003</v>
      </c>
      <c r="AH16" s="4">
        <f>AH15</f>
        <v>191.35708699799997</v>
      </c>
      <c r="AK16" s="4">
        <f>AK15</f>
        <v>153.08566959840002</v>
      </c>
      <c r="AL16" s="118"/>
      <c r="AO16" s="34">
        <f>SUM(D16,G16,J16,M16,P16,S16,V16,Y16,AB16,AE16,AH16,AK16)</f>
        <v>2793.3877780073999</v>
      </c>
      <c r="AP16" s="28"/>
      <c r="AQ16" s="34">
        <f>AQ8+AO16</f>
        <v>5467.1257804073994</v>
      </c>
      <c r="AR16" s="34"/>
      <c r="AS16" s="67"/>
      <c r="AT16" s="49"/>
      <c r="AU16" s="49"/>
      <c r="AV16" s="50"/>
    </row>
    <row r="17" spans="1:48" s="2" customFormat="1" x14ac:dyDescent="0.25">
      <c r="AO17" s="35"/>
      <c r="AP17" s="29"/>
      <c r="AQ17" s="35"/>
      <c r="AR17" s="35"/>
      <c r="AS17" s="86" t="s">
        <v>40</v>
      </c>
      <c r="AT17" s="87"/>
      <c r="AU17" s="87"/>
      <c r="AV17" s="88"/>
    </row>
    <row r="18" spans="1:48" x14ac:dyDescent="0.25">
      <c r="A18">
        <v>2017</v>
      </c>
      <c r="AS18" s="43" t="s">
        <v>36</v>
      </c>
      <c r="AT18" s="44" t="s">
        <v>35</v>
      </c>
      <c r="AU18" s="45" t="s">
        <v>29</v>
      </c>
      <c r="AV18" s="46" t="s">
        <v>30</v>
      </c>
    </row>
    <row r="19" spans="1:48" s="8" customFormat="1" x14ac:dyDescent="0.25">
      <c r="A19" s="8" t="s">
        <v>19</v>
      </c>
      <c r="D19" s="8">
        <f>D11*0.995</f>
        <v>26.730674999999998</v>
      </c>
      <c r="G19" s="8">
        <f>G11*0.995</f>
        <v>158.73070825000002</v>
      </c>
      <c r="J19" s="8">
        <f>J11*0.995</f>
        <v>664.71268525000016</v>
      </c>
      <c r="M19" s="8">
        <f>M11*0.995</f>
        <v>872.48923200000002</v>
      </c>
      <c r="P19" s="8">
        <f>P11*0.995</f>
        <v>1090.6115399999999</v>
      </c>
      <c r="S19" s="8">
        <f>S11*0.995</f>
        <v>1363.2644250000001</v>
      </c>
      <c r="V19" s="8">
        <f>V11*0.995</f>
        <v>1363.2644250000001</v>
      </c>
      <c r="Y19" s="8">
        <f>Y11*0.995</f>
        <v>1090.6115399999999</v>
      </c>
      <c r="AB19" s="8">
        <f>AB11*0.995</f>
        <v>872.48923200000002</v>
      </c>
      <c r="AE19" s="8">
        <f>AE11*0.995</f>
        <v>664.71268525000005</v>
      </c>
      <c r="AH19" s="8">
        <f>AH11*0.995</f>
        <v>531.77014819999988</v>
      </c>
      <c r="AK19" s="8">
        <f>AK11*0.995</f>
        <v>425.41611855999997</v>
      </c>
      <c r="AL19" s="116" t="s">
        <v>77</v>
      </c>
      <c r="AM19" s="8">
        <f>SUM(D19,G19,J19,M19,P19,S19,V19,Y19,AB19,AE19,AH19,AK19)</f>
        <v>9124.8034145100009</v>
      </c>
      <c r="AO19" s="31"/>
      <c r="AP19" s="25">
        <f>AP11+AM19</f>
        <v>27512.200512510004</v>
      </c>
      <c r="AQ19" s="31"/>
      <c r="AR19" s="31"/>
      <c r="AS19" s="47">
        <v>24290</v>
      </c>
      <c r="AT19" s="48">
        <v>34700</v>
      </c>
      <c r="AU19" s="49">
        <v>74568.59</v>
      </c>
      <c r="AV19" s="50">
        <v>60000</v>
      </c>
    </row>
    <row r="20" spans="1:48" s="1" customFormat="1" x14ac:dyDescent="0.25">
      <c r="A20" s="1" t="s">
        <v>20</v>
      </c>
      <c r="AL20" s="117"/>
      <c r="AO20" s="30"/>
      <c r="AP20" s="24"/>
      <c r="AQ20" s="30"/>
      <c r="AR20" s="30"/>
      <c r="AS20" s="89" t="s">
        <v>42</v>
      </c>
      <c r="AT20" s="90"/>
      <c r="AU20" s="90"/>
      <c r="AV20" s="91"/>
    </row>
    <row r="21" spans="1:48" x14ac:dyDescent="0.25">
      <c r="A21" t="s">
        <v>32</v>
      </c>
      <c r="AL21" s="117"/>
      <c r="AS21" s="68">
        <f>SUM(AM3:AM163)</f>
        <v>184173.64799771618</v>
      </c>
      <c r="AT21" s="68">
        <v>184173.64799771618</v>
      </c>
      <c r="AU21" s="69">
        <v>184173.64799771618</v>
      </c>
      <c r="AV21" s="70">
        <v>184173.64799771618</v>
      </c>
    </row>
    <row r="22" spans="1:48" s="12" customFormat="1" x14ac:dyDescent="0.25">
      <c r="A22" s="12" t="s">
        <v>22</v>
      </c>
      <c r="D22" s="12">
        <f>D14*1.05</f>
        <v>0.28224000000000005</v>
      </c>
      <c r="G22" s="12">
        <f>G14*1.05</f>
        <v>0.28224000000000005</v>
      </c>
      <c r="J22" s="12">
        <f>J14*1.05</f>
        <v>0.26790750000000002</v>
      </c>
      <c r="M22" s="12">
        <f>M14*1.05</f>
        <v>0.31200749999999999</v>
      </c>
      <c r="P22" s="12">
        <f>P14*1.05</f>
        <v>0.27760950000000001</v>
      </c>
      <c r="S22" s="12">
        <f>S14*1.05</f>
        <v>0.29976975</v>
      </c>
      <c r="V22" s="12">
        <f>V14*1.05</f>
        <v>0.261513</v>
      </c>
      <c r="Y22" s="12">
        <f>Y14*1.02</f>
        <v>0.36522171000000003</v>
      </c>
      <c r="AB22" s="12">
        <f>AB14*1.05</f>
        <v>0.37595250000000008</v>
      </c>
      <c r="AE22" s="12">
        <f>AE14*1.05</f>
        <v>0.37595250000000008</v>
      </c>
      <c r="AH22" s="12">
        <f>AH14*1.05</f>
        <v>0.37595250000000008</v>
      </c>
      <c r="AK22" s="12">
        <f>AK14*1.05</f>
        <v>0.37595250000000008</v>
      </c>
      <c r="AL22" s="117"/>
      <c r="AO22" s="32"/>
      <c r="AP22" s="26"/>
      <c r="AQ22" s="32"/>
      <c r="AR22" s="32"/>
      <c r="AS22" s="76">
        <f>AS19/AS21</f>
        <v>0.13188640320737527</v>
      </c>
      <c r="AT22" s="71">
        <f>AT19/AT21</f>
        <v>0.18840914743910753</v>
      </c>
      <c r="AU22" s="71">
        <f>AU19/AU21</f>
        <v>0.40488197313073082</v>
      </c>
      <c r="AV22" s="77">
        <f>AV19/AV21</f>
        <v>0.32577950565839919</v>
      </c>
    </row>
    <row r="23" spans="1:48" s="20" customFormat="1" x14ac:dyDescent="0.25">
      <c r="A23" s="20" t="s">
        <v>24</v>
      </c>
      <c r="D23" s="20">
        <f>D19*D22</f>
        <v>7.5444657120000009</v>
      </c>
      <c r="G23" s="20">
        <f>G19*G22</f>
        <v>44.800155096480012</v>
      </c>
      <c r="J23" s="20">
        <f>J19*J22</f>
        <v>178.08151372361442</v>
      </c>
      <c r="M23" s="20">
        <f>M19*M22</f>
        <v>272.22318405324</v>
      </c>
      <c r="P23" s="20">
        <f>P19*P22</f>
        <v>302.76412431362996</v>
      </c>
      <c r="S23" s="20">
        <f>S19*S22</f>
        <v>408.66543586614375</v>
      </c>
      <c r="V23" s="20">
        <f>V19*V22</f>
        <v>356.51136957502501</v>
      </c>
      <c r="Y23" s="20">
        <f>Y19*Y22</f>
        <v>398.31501158453341</v>
      </c>
      <c r="AB23" s="20">
        <f>AB19*AB22</f>
        <v>328.01450799348009</v>
      </c>
      <c r="AE23" s="20">
        <f>AE19*AE22</f>
        <v>249.90039580145068</v>
      </c>
      <c r="AH23" s="20">
        <f>AH19*AH22</f>
        <v>199.9203166411605</v>
      </c>
      <c r="AK23" s="20">
        <f>AK19*AK22</f>
        <v>159.93625331292841</v>
      </c>
      <c r="AL23" s="117"/>
      <c r="AO23" s="33"/>
      <c r="AP23" s="27"/>
      <c r="AQ23" s="33"/>
      <c r="AR23" s="33"/>
      <c r="AS23" s="72"/>
      <c r="AT23" s="73"/>
      <c r="AU23" s="73"/>
      <c r="AV23" s="74"/>
    </row>
    <row r="24" spans="1:48" s="4" customFormat="1" x14ac:dyDescent="0.25">
      <c r="A24" s="4" t="s">
        <v>25</v>
      </c>
      <c r="D24" s="4">
        <f>D23</f>
        <v>7.5444657120000009</v>
      </c>
      <c r="G24" s="4">
        <f>G23</f>
        <v>44.800155096480012</v>
      </c>
      <c r="J24" s="4">
        <f>J23</f>
        <v>178.08151372361442</v>
      </c>
      <c r="M24" s="4">
        <f>M23</f>
        <v>272.22318405324</v>
      </c>
      <c r="P24" s="4">
        <f>P23</f>
        <v>302.76412431362996</v>
      </c>
      <c r="S24" s="4">
        <f>S23</f>
        <v>408.66543586614375</v>
      </c>
      <c r="V24" s="4">
        <f>V23</f>
        <v>356.51136957502501</v>
      </c>
      <c r="Y24" s="4">
        <f>Y23</f>
        <v>398.31501158453341</v>
      </c>
      <c r="AB24" s="4">
        <f>AB23</f>
        <v>328.01450799348009</v>
      </c>
      <c r="AE24" s="4">
        <f>AE23</f>
        <v>249.90039580145068</v>
      </c>
      <c r="AH24" s="4">
        <f>AH23</f>
        <v>199.9203166411605</v>
      </c>
      <c r="AK24" s="4">
        <f>AK23</f>
        <v>159.93625331292841</v>
      </c>
      <c r="AL24" s="118"/>
      <c r="AO24" s="34">
        <f>SUM(D24,G24,J24,M24,P24,S24,V24,Y24,AB24,AE24,AH24,AK24)</f>
        <v>2906.6767336736857</v>
      </c>
      <c r="AP24" s="28"/>
      <c r="AQ24" s="34">
        <f>AQ16+AO24</f>
        <v>8373.802514081086</v>
      </c>
      <c r="AR24" s="34"/>
    </row>
    <row r="25" spans="1:48" s="2" customFormat="1" x14ac:dyDescent="0.25">
      <c r="AO25" s="35"/>
      <c r="AP25" s="29"/>
      <c r="AQ25" s="35"/>
      <c r="AR25" s="35"/>
    </row>
    <row r="26" spans="1:48" x14ac:dyDescent="0.25">
      <c r="A26">
        <v>2018</v>
      </c>
    </row>
    <row r="27" spans="1:48" s="8" customFormat="1" x14ac:dyDescent="0.25">
      <c r="A27" s="8" t="s">
        <v>19</v>
      </c>
      <c r="D27" s="8">
        <f>D19*0.995</f>
        <v>26.597021624999996</v>
      </c>
      <c r="G27" s="8">
        <f>G19*0.995</f>
        <v>157.93705470875003</v>
      </c>
      <c r="J27" s="8">
        <f>J19*0.995</f>
        <v>661.3891218237502</v>
      </c>
      <c r="M27" s="8">
        <f>M19*0.995</f>
        <v>868.12678584000003</v>
      </c>
      <c r="P27" s="8">
        <f>P19*0.995</f>
        <v>1085.1584822999998</v>
      </c>
      <c r="S27" s="8">
        <f>S19*0.995</f>
        <v>1356.4481028750001</v>
      </c>
      <c r="V27" s="8">
        <f>V19*0.995</f>
        <v>1356.4481028750001</v>
      </c>
      <c r="Y27" s="8">
        <f>Y19*0.995</f>
        <v>1085.1584822999998</v>
      </c>
      <c r="AB27" s="8">
        <f>AB19*0.995</f>
        <v>868.12678584000003</v>
      </c>
      <c r="AE27" s="8">
        <f>AE19*0.995</f>
        <v>661.38912182375009</v>
      </c>
      <c r="AH27" s="8">
        <f>AH19*0.995</f>
        <v>529.11129745899984</v>
      </c>
      <c r="AK27" s="8">
        <f>AK19*0.995</f>
        <v>423.28903796719999</v>
      </c>
      <c r="AL27" s="116" t="s">
        <v>78</v>
      </c>
      <c r="AM27" s="8">
        <f>SUM(D27,G27,J27,M27,P27,S27,V27,Y27,AB27,AE27,AH27,AK27)</f>
        <v>9079.1793974374505</v>
      </c>
      <c r="AO27" s="31"/>
      <c r="AP27" s="25">
        <f>AP19+AM27</f>
        <v>36591.379909947456</v>
      </c>
      <c r="AQ27" s="31"/>
      <c r="AR27" s="31"/>
      <c r="AS27" s="92" t="s">
        <v>52</v>
      </c>
      <c r="AT27" s="93"/>
      <c r="AU27" s="93"/>
      <c r="AV27" s="94"/>
    </row>
    <row r="28" spans="1:48" s="1" customFormat="1" x14ac:dyDescent="0.25">
      <c r="A28" s="1" t="s">
        <v>20</v>
      </c>
      <c r="AL28" s="117"/>
      <c r="AO28" s="30"/>
      <c r="AP28" s="24"/>
      <c r="AQ28" s="30"/>
      <c r="AR28" s="30"/>
      <c r="AS28" s="89" t="s">
        <v>53</v>
      </c>
      <c r="AT28" s="90"/>
      <c r="AU28" s="90"/>
      <c r="AV28" s="91"/>
    </row>
    <row r="29" spans="1:48" x14ac:dyDescent="0.25">
      <c r="A29" t="s">
        <v>32</v>
      </c>
      <c r="AL29" s="117"/>
      <c r="AS29" s="95" t="s">
        <v>54</v>
      </c>
      <c r="AT29" s="96"/>
      <c r="AU29" s="96"/>
      <c r="AV29" s="97"/>
    </row>
    <row r="30" spans="1:48" s="11" customFormat="1" x14ac:dyDescent="0.25">
      <c r="A30" s="11" t="s">
        <v>22</v>
      </c>
      <c r="D30" s="11">
        <f>D22*1.05</f>
        <v>0.29635200000000006</v>
      </c>
      <c r="G30" s="11">
        <f>G22*1.05</f>
        <v>0.29635200000000006</v>
      </c>
      <c r="J30" s="11">
        <f>J22*1.05</f>
        <v>0.28130287500000001</v>
      </c>
      <c r="M30" s="11">
        <f>M22*1.05</f>
        <v>0.32760787499999999</v>
      </c>
      <c r="P30" s="11">
        <f>P22*1.05</f>
        <v>0.29148997500000001</v>
      </c>
      <c r="S30" s="11">
        <f>S22*1.05</f>
        <v>0.31475823750000004</v>
      </c>
      <c r="V30" s="11">
        <f>V22*1.05</f>
        <v>0.27458864999999999</v>
      </c>
      <c r="Y30" s="11">
        <f>Y22*1.05</f>
        <v>0.38348279550000003</v>
      </c>
      <c r="AB30" s="11">
        <f>AB22*1.05</f>
        <v>0.39475012500000012</v>
      </c>
      <c r="AE30" s="11">
        <f>AE22*1.05</f>
        <v>0.39475012500000012</v>
      </c>
      <c r="AH30" s="11">
        <f>AH22*1.05</f>
        <v>0.39475012500000012</v>
      </c>
      <c r="AK30" s="11">
        <f>AK22*1.05</f>
        <v>0.39475012500000012</v>
      </c>
      <c r="AL30" s="117"/>
      <c r="AO30" s="32"/>
      <c r="AP30" s="26"/>
      <c r="AQ30" s="32"/>
      <c r="AR30" s="32"/>
      <c r="AS30" s="98" t="s">
        <v>55</v>
      </c>
      <c r="AT30" s="99"/>
      <c r="AU30" s="99"/>
      <c r="AV30" s="100"/>
    </row>
    <row r="31" spans="1:48" s="20" customFormat="1" x14ac:dyDescent="0.25">
      <c r="A31" s="20" t="s">
        <v>24</v>
      </c>
      <c r="D31" s="20">
        <f>D27*D30</f>
        <v>7.8820805526120008</v>
      </c>
      <c r="G31" s="20">
        <f>G27*G30</f>
        <v>46.804962037047495</v>
      </c>
      <c r="J31" s="20">
        <f>J27*J30</f>
        <v>186.05066146274618</v>
      </c>
      <c r="M31" s="20">
        <f>M27*M30</f>
        <v>284.40517153962247</v>
      </c>
      <c r="P31" s="20">
        <f>P27*P30</f>
        <v>316.31281887666489</v>
      </c>
      <c r="S31" s="20">
        <f>S30*S27</f>
        <v>426.95321412115379</v>
      </c>
      <c r="V31" s="20">
        <f>V27*V30</f>
        <v>372.46525336350737</v>
      </c>
      <c r="Y31" s="20">
        <f>Y27*Y30</f>
        <v>416.13960835294125</v>
      </c>
      <c r="AB31" s="20">
        <f>AB27*AB30</f>
        <v>342.69315722618836</v>
      </c>
      <c r="AE31" s="20">
        <f>AE27*AE30</f>
        <v>261.08343851356568</v>
      </c>
      <c r="AH31" s="20">
        <f>AH27*AH30</f>
        <v>208.86675081085244</v>
      </c>
      <c r="AK31" s="20">
        <f>AK27*AK30</f>
        <v>167.09340064868198</v>
      </c>
      <c r="AL31" s="117"/>
      <c r="AO31" s="33"/>
      <c r="AP31" s="27"/>
      <c r="AQ31" s="33"/>
      <c r="AR31" s="33"/>
      <c r="AS31" s="101"/>
      <c r="AT31" s="102"/>
      <c r="AU31" s="102"/>
      <c r="AV31" s="103"/>
    </row>
    <row r="32" spans="1:48" s="4" customFormat="1" x14ac:dyDescent="0.25">
      <c r="A32" s="4" t="s">
        <v>25</v>
      </c>
      <c r="D32" s="4">
        <f>D31</f>
        <v>7.8820805526120008</v>
      </c>
      <c r="G32" s="4">
        <f>G31</f>
        <v>46.804962037047495</v>
      </c>
      <c r="J32" s="4">
        <f>J31</f>
        <v>186.05066146274618</v>
      </c>
      <c r="M32" s="4">
        <f>M31</f>
        <v>284.40517153962247</v>
      </c>
      <c r="P32" s="4">
        <f>P31</f>
        <v>316.31281887666489</v>
      </c>
      <c r="S32" s="4">
        <f>S31</f>
        <v>426.95321412115379</v>
      </c>
      <c r="V32" s="4">
        <f>V31</f>
        <v>372.46525336350737</v>
      </c>
      <c r="Y32" s="4">
        <f>Y31</f>
        <v>416.13960835294125</v>
      </c>
      <c r="AB32" s="4">
        <f>AB31</f>
        <v>342.69315722618836</v>
      </c>
      <c r="AE32" s="4">
        <f>AE31</f>
        <v>261.08343851356568</v>
      </c>
      <c r="AH32" s="4">
        <f>AH31</f>
        <v>208.86675081085244</v>
      </c>
      <c r="AK32" s="4">
        <f>AK31</f>
        <v>167.09340064868198</v>
      </c>
      <c r="AL32" s="118"/>
      <c r="AO32" s="34">
        <f>SUM(D32,G32,J32,M32,P32,S32,V32,Y32,AB32,AE32,AH32,AK32)</f>
        <v>3036.750517505584</v>
      </c>
      <c r="AP32" s="28"/>
      <c r="AQ32" s="34">
        <f>AQ24+AO32</f>
        <v>11410.553031586671</v>
      </c>
      <c r="AR32" s="34"/>
      <c r="AS32" s="101" t="s">
        <v>56</v>
      </c>
      <c r="AT32" s="102"/>
      <c r="AU32" s="102"/>
      <c r="AV32" s="103"/>
    </row>
    <row r="33" spans="1:48" s="2" customFormat="1" x14ac:dyDescent="0.25">
      <c r="AO33" s="35"/>
      <c r="AP33" s="29"/>
      <c r="AQ33" s="35"/>
      <c r="AR33" s="35"/>
      <c r="AS33" s="110" t="s">
        <v>57</v>
      </c>
      <c r="AT33" s="111"/>
      <c r="AU33" s="111"/>
      <c r="AV33" s="112"/>
    </row>
    <row r="34" spans="1:48" x14ac:dyDescent="0.25">
      <c r="A34">
        <v>2019</v>
      </c>
      <c r="AS34" s="95"/>
      <c r="AT34" s="96"/>
      <c r="AU34" s="96"/>
      <c r="AV34" s="97"/>
    </row>
    <row r="35" spans="1:48" s="8" customFormat="1" x14ac:dyDescent="0.25">
      <c r="A35" s="8" t="s">
        <v>19</v>
      </c>
      <c r="D35" s="8">
        <f>D27*0.995</f>
        <v>26.464036516874998</v>
      </c>
      <c r="G35" s="8">
        <f>G27*0.995</f>
        <v>157.14736943520629</v>
      </c>
      <c r="J35" s="8">
        <f>J27*0.995</f>
        <v>658.08217621463143</v>
      </c>
      <c r="M35" s="8">
        <f>M27*0.995</f>
        <v>863.78615191080007</v>
      </c>
      <c r="P35" s="8">
        <f>P27*0.995</f>
        <v>1079.7326898884999</v>
      </c>
      <c r="S35" s="8">
        <f>S27*0.995</f>
        <v>1349.6658623606252</v>
      </c>
      <c r="V35" s="8">
        <f>V27*0.995</f>
        <v>1349.6658623606252</v>
      </c>
      <c r="Y35" s="8">
        <f>Y27*0.995</f>
        <v>1079.7326898884999</v>
      </c>
      <c r="AB35" s="8">
        <f>AB27*0.995</f>
        <v>863.78615191080007</v>
      </c>
      <c r="AE35" s="8">
        <f>AE27*0.995</f>
        <v>658.08217621463132</v>
      </c>
      <c r="AH35" s="8">
        <f>AH27*0.995</f>
        <v>526.4657409717048</v>
      </c>
      <c r="AK35" s="8">
        <f>AK27*0.995</f>
        <v>421.172592777364</v>
      </c>
      <c r="AL35" s="116" t="s">
        <v>79</v>
      </c>
      <c r="AM35" s="8">
        <f>SUM(D35,G35,J35,M35,P35,S35,V35,Y35,AB35,AE35,AH35,AK35)</f>
        <v>9033.7835004502631</v>
      </c>
      <c r="AO35" s="31"/>
      <c r="AP35" s="25">
        <f>AP27+AM35</f>
        <v>45625.163410397719</v>
      </c>
      <c r="AQ35" s="31"/>
      <c r="AR35" s="31"/>
      <c r="AS35" s="107" t="s">
        <v>58</v>
      </c>
      <c r="AT35" s="108"/>
      <c r="AU35" s="108"/>
      <c r="AV35" s="109"/>
    </row>
    <row r="36" spans="1:48" s="1" customFormat="1" x14ac:dyDescent="0.25">
      <c r="A36" s="1" t="s">
        <v>20</v>
      </c>
      <c r="AL36" s="117"/>
      <c r="AO36" s="30"/>
      <c r="AP36" s="24"/>
      <c r="AQ36" s="30"/>
      <c r="AR36" s="30"/>
      <c r="AS36" s="89" t="s">
        <v>59</v>
      </c>
      <c r="AT36" s="90"/>
      <c r="AU36" s="90"/>
      <c r="AV36" s="91"/>
    </row>
    <row r="37" spans="1:48" x14ac:dyDescent="0.25">
      <c r="A37" t="s">
        <v>32</v>
      </c>
      <c r="AL37" s="117"/>
      <c r="AS37" s="95" t="s">
        <v>60</v>
      </c>
      <c r="AT37" s="96"/>
      <c r="AU37" s="96"/>
      <c r="AV37" s="97"/>
    </row>
    <row r="38" spans="1:48" s="11" customFormat="1" x14ac:dyDescent="0.25">
      <c r="A38" s="11" t="s">
        <v>22</v>
      </c>
      <c r="D38" s="11">
        <f>D30*1.05</f>
        <v>0.3111696000000001</v>
      </c>
      <c r="G38" s="11">
        <f>G30*1.05</f>
        <v>0.3111696000000001</v>
      </c>
      <c r="J38" s="11">
        <f>J30*1.05</f>
        <v>0.29536801875000002</v>
      </c>
      <c r="M38" s="11">
        <f>M30*1.05</f>
        <v>0.34398826874999999</v>
      </c>
      <c r="P38" s="11">
        <f>P30*1.05</f>
        <v>0.30606447375000001</v>
      </c>
      <c r="S38" s="11">
        <f>S30*1.05</f>
        <v>0.33049614937500005</v>
      </c>
      <c r="V38" s="11">
        <f>V30*1.05</f>
        <v>0.28831808250000002</v>
      </c>
      <c r="Y38" s="11">
        <f>Y30*1.05</f>
        <v>0.40265693527500007</v>
      </c>
      <c r="AB38" s="11">
        <f>AB30*1.05</f>
        <v>0.41448763125000015</v>
      </c>
      <c r="AE38" s="11">
        <f>AE30*1.05</f>
        <v>0.41448763125000015</v>
      </c>
      <c r="AH38" s="11">
        <f>AH30*1.05</f>
        <v>0.41448763125000015</v>
      </c>
      <c r="AK38" s="11">
        <f>AK30*1.05</f>
        <v>0.41448763125000015</v>
      </c>
      <c r="AL38" s="117"/>
      <c r="AO38" s="32"/>
      <c r="AP38" s="26"/>
      <c r="AQ38" s="32"/>
      <c r="AR38" s="32"/>
      <c r="AS38" s="98" t="s">
        <v>61</v>
      </c>
      <c r="AT38" s="99"/>
      <c r="AU38" s="99"/>
      <c r="AV38" s="100"/>
    </row>
    <row r="39" spans="1:48" s="20" customFormat="1" x14ac:dyDescent="0.25">
      <c r="A39" s="20" t="s">
        <v>24</v>
      </c>
      <c r="D39" s="20">
        <f>D35*D38</f>
        <v>8.2348036573413896</v>
      </c>
      <c r="G39" s="20">
        <f>G35*G38</f>
        <v>48.899484088205384</v>
      </c>
      <c r="J39" s="20">
        <f>J35*J38</f>
        <v>194.37642856320406</v>
      </c>
      <c r="M39" s="20">
        <f>M38*M35</f>
        <v>297.13230296602063</v>
      </c>
      <c r="P39" s="20">
        <f>P35*P38</f>
        <v>330.46781752139566</v>
      </c>
      <c r="S39" s="20">
        <f>S35*S38</f>
        <v>446.05937045307542</v>
      </c>
      <c r="V39" s="20">
        <f>V35*V38</f>
        <v>389.13307345152441</v>
      </c>
      <c r="Y39" s="20">
        <f>Y35*Y38</f>
        <v>434.76185582673543</v>
      </c>
      <c r="AB39" s="20">
        <f>AB35*AB38</f>
        <v>358.02867601206032</v>
      </c>
      <c r="AE39" s="20">
        <f>AE35*AE38</f>
        <v>272.76692238704771</v>
      </c>
      <c r="AH39" s="20">
        <f>AH35*AH38</f>
        <v>218.21353790963809</v>
      </c>
      <c r="AK39" s="20">
        <f>AK35*AK38</f>
        <v>174.57083032771052</v>
      </c>
      <c r="AL39" s="117"/>
      <c r="AO39" s="33"/>
      <c r="AP39" s="27"/>
      <c r="AQ39" s="33"/>
      <c r="AR39" s="33"/>
      <c r="AS39" s="101" t="s">
        <v>62</v>
      </c>
      <c r="AT39" s="102"/>
      <c r="AU39" s="102"/>
      <c r="AV39" s="103"/>
    </row>
    <row r="40" spans="1:48" s="4" customFormat="1" x14ac:dyDescent="0.25">
      <c r="A40" s="4" t="s">
        <v>25</v>
      </c>
      <c r="D40" s="4">
        <f>D39</f>
        <v>8.2348036573413896</v>
      </c>
      <c r="G40" s="4">
        <f>G39</f>
        <v>48.899484088205384</v>
      </c>
      <c r="J40" s="4">
        <f>J39</f>
        <v>194.37642856320406</v>
      </c>
      <c r="M40" s="4">
        <f>M39</f>
        <v>297.13230296602063</v>
      </c>
      <c r="P40" s="4">
        <f>P39</f>
        <v>330.46781752139566</v>
      </c>
      <c r="S40" s="4">
        <f>S39</f>
        <v>446.05937045307542</v>
      </c>
      <c r="V40" s="4">
        <f>V39</f>
        <v>389.13307345152441</v>
      </c>
      <c r="Y40" s="4">
        <f>Y39</f>
        <v>434.76185582673543</v>
      </c>
      <c r="AB40" s="4">
        <f>AB39</f>
        <v>358.02867601206032</v>
      </c>
      <c r="AE40" s="4">
        <f>AE39</f>
        <v>272.76692238704771</v>
      </c>
      <c r="AH40" s="4">
        <f>AH39</f>
        <v>218.21353790963809</v>
      </c>
      <c r="AK40" s="4">
        <f>AK39</f>
        <v>174.57083032771052</v>
      </c>
      <c r="AL40" s="118"/>
      <c r="AO40" s="34">
        <f>SUM(D40,G40,J40,M40,P40,S40,V40,Y40,AB40,AE40,AH40,AK40)</f>
        <v>3172.645103163959</v>
      </c>
      <c r="AP40" s="28"/>
      <c r="AQ40" s="34">
        <f>AQ32+AO40</f>
        <v>14583.19813475063</v>
      </c>
      <c r="AR40" s="34"/>
      <c r="AS40" s="110" t="s">
        <v>63</v>
      </c>
      <c r="AT40" s="122"/>
      <c r="AU40" s="122"/>
      <c r="AV40" s="123"/>
    </row>
    <row r="41" spans="1:48" s="2" customFormat="1" x14ac:dyDescent="0.25">
      <c r="AO41" s="35"/>
      <c r="AP41" s="29"/>
      <c r="AQ41" s="35"/>
      <c r="AR41" s="35"/>
      <c r="AS41" s="104" t="s">
        <v>64</v>
      </c>
      <c r="AT41" s="105"/>
      <c r="AU41" s="105"/>
      <c r="AV41" s="106"/>
    </row>
    <row r="42" spans="1:48" x14ac:dyDescent="0.25">
      <c r="A42">
        <v>2020</v>
      </c>
      <c r="AS42" s="95"/>
      <c r="AT42" s="96"/>
      <c r="AU42" s="96"/>
      <c r="AV42" s="97"/>
    </row>
    <row r="43" spans="1:48" s="8" customFormat="1" x14ac:dyDescent="0.25">
      <c r="A43" s="8" t="s">
        <v>19</v>
      </c>
      <c r="D43" s="8">
        <f>D35*0.995</f>
        <v>26.331716334290622</v>
      </c>
      <c r="G43" s="8">
        <f>G35*0.995</f>
        <v>156.36163258803026</v>
      </c>
      <c r="J43" s="8">
        <f>J35*0.995</f>
        <v>654.79176533355826</v>
      </c>
      <c r="M43" s="8">
        <f>M35*0.995</f>
        <v>859.46722115124612</v>
      </c>
      <c r="P43" s="8">
        <f>P35*0.995</f>
        <v>1074.3340264390574</v>
      </c>
      <c r="S43" s="8">
        <f>S35*0.995</f>
        <v>1342.917533048822</v>
      </c>
      <c r="V43" s="8">
        <f>V35*0.995</f>
        <v>1342.917533048822</v>
      </c>
      <c r="Y43" s="8">
        <f>Y35*0.995</f>
        <v>1074.3340264390574</v>
      </c>
      <c r="AB43" s="8">
        <f>AB35*0.995</f>
        <v>859.46722115124612</v>
      </c>
      <c r="AE43" s="8">
        <f>AE35*0.995</f>
        <v>654.79176533355815</v>
      </c>
      <c r="AH43" s="8">
        <f>AH35*0.995</f>
        <v>523.83341226684627</v>
      </c>
      <c r="AK43" s="8">
        <f>AK35*0.995</f>
        <v>419.0667298134772</v>
      </c>
      <c r="AL43" s="116" t="s">
        <v>80</v>
      </c>
      <c r="AM43" s="8">
        <f>SUM(D43,G43,J43,M43,P43,S43,V43,Y43,AB43,AE43,AH43,AK43)</f>
        <v>8988.614582948012</v>
      </c>
      <c r="AO43" s="31"/>
      <c r="AP43" s="25">
        <f>AP35+AM43</f>
        <v>54613.777993345735</v>
      </c>
      <c r="AQ43" s="31"/>
      <c r="AR43" s="31"/>
      <c r="AS43" s="107" t="s">
        <v>65</v>
      </c>
      <c r="AT43" s="108"/>
      <c r="AU43" s="108"/>
      <c r="AV43" s="109"/>
    </row>
    <row r="44" spans="1:48" s="1" customFormat="1" x14ac:dyDescent="0.25">
      <c r="A44" s="1" t="s">
        <v>20</v>
      </c>
      <c r="AL44" s="117"/>
      <c r="AO44" s="30"/>
      <c r="AP44" s="24"/>
      <c r="AQ44" s="30"/>
      <c r="AR44" s="30"/>
      <c r="AS44" s="89" t="s">
        <v>66</v>
      </c>
      <c r="AT44" s="90"/>
      <c r="AU44" s="90"/>
      <c r="AV44" s="91"/>
    </row>
    <row r="45" spans="1:48" x14ac:dyDescent="0.25">
      <c r="A45" t="s">
        <v>32</v>
      </c>
      <c r="AL45" s="117"/>
      <c r="AS45" s="95" t="s">
        <v>67</v>
      </c>
      <c r="AT45" s="96"/>
      <c r="AU45" s="96"/>
      <c r="AV45" s="97"/>
    </row>
    <row r="46" spans="1:48" s="23" customFormat="1" x14ac:dyDescent="0.25">
      <c r="A46" s="23" t="s">
        <v>22</v>
      </c>
      <c r="D46" s="11">
        <f>G38*1.05</f>
        <v>0.32672808000000014</v>
      </c>
      <c r="G46" s="11">
        <f>G38*1.05</f>
        <v>0.32672808000000014</v>
      </c>
      <c r="J46" s="11">
        <f>J38*1.05</f>
        <v>0.31013641968750005</v>
      </c>
      <c r="M46" s="11">
        <f>M38*1.05</f>
        <v>0.36118768218750003</v>
      </c>
      <c r="P46" s="11">
        <f>P38*1.05</f>
        <v>0.32136769743750004</v>
      </c>
      <c r="S46" s="11">
        <f>S38*1.05</f>
        <v>0.34702095684375006</v>
      </c>
      <c r="V46" s="11">
        <f>V38*1.05</f>
        <v>0.30273398662500001</v>
      </c>
      <c r="Y46" s="11">
        <f>Y38*1.05</f>
        <v>0.42278978203875012</v>
      </c>
      <c r="AB46" s="11">
        <f>AB38*1.05</f>
        <v>0.43521201281250016</v>
      </c>
      <c r="AE46" s="11">
        <f>AE38*1.05</f>
        <v>0.43521201281250016</v>
      </c>
      <c r="AH46" s="11">
        <f>AH38*1.05</f>
        <v>0.43521201281250016</v>
      </c>
      <c r="AK46" s="11">
        <f>AK38*1.05</f>
        <v>0.43521201281250016</v>
      </c>
      <c r="AL46" s="117"/>
      <c r="AO46" s="32"/>
      <c r="AP46" s="26"/>
      <c r="AQ46" s="32"/>
      <c r="AR46" s="32"/>
      <c r="AS46" s="119" t="s">
        <v>68</v>
      </c>
      <c r="AT46" s="120"/>
      <c r="AU46" s="120"/>
      <c r="AV46" s="121"/>
    </row>
    <row r="47" spans="1:48" s="20" customFormat="1" x14ac:dyDescent="0.25">
      <c r="A47" s="20" t="s">
        <v>24</v>
      </c>
      <c r="D47" s="20">
        <f>D43*D46</f>
        <v>8.6033111210074171</v>
      </c>
      <c r="G47" s="20">
        <f>G43*G46</f>
        <v>51.087736001152578</v>
      </c>
      <c r="J47" s="20">
        <f>J43*J46</f>
        <v>203.07477374140748</v>
      </c>
      <c r="M47" s="20">
        <f>M46*M43</f>
        <v>310.42897352375007</v>
      </c>
      <c r="P47" s="20">
        <f>P43*P46</f>
        <v>345.25625235547818</v>
      </c>
      <c r="S47" s="20">
        <f>S43*S46</f>
        <v>466.02052728085056</v>
      </c>
      <c r="V47" s="20">
        <f>V43*V46</f>
        <v>406.54677848848007</v>
      </c>
      <c r="Y47" s="20">
        <f>Y43*Y46</f>
        <v>454.21744887498187</v>
      </c>
      <c r="AB47" s="20">
        <f>AB43*AB46</f>
        <v>374.05045926360003</v>
      </c>
      <c r="AE47" s="20">
        <f>AE43*AE46</f>
        <v>284.97324216386812</v>
      </c>
      <c r="AH47" s="20">
        <f>AH43*AH46</f>
        <v>227.97859373109438</v>
      </c>
      <c r="AK47" s="20">
        <f>AK43*AK46</f>
        <v>182.38287498487557</v>
      </c>
      <c r="AL47" s="117"/>
      <c r="AO47" s="33"/>
      <c r="AP47" s="27"/>
      <c r="AQ47" s="33"/>
      <c r="AR47" s="33"/>
      <c r="AS47" s="101" t="s">
        <v>69</v>
      </c>
      <c r="AT47" s="102"/>
      <c r="AU47" s="102"/>
      <c r="AV47" s="103"/>
    </row>
    <row r="48" spans="1:48" s="4" customFormat="1" x14ac:dyDescent="0.25">
      <c r="A48" s="4" t="s">
        <v>25</v>
      </c>
      <c r="D48" s="4">
        <f>D47</f>
        <v>8.6033111210074171</v>
      </c>
      <c r="G48" s="4">
        <f>G47</f>
        <v>51.087736001152578</v>
      </c>
      <c r="J48" s="4">
        <f>J47</f>
        <v>203.07477374140748</v>
      </c>
      <c r="M48" s="4">
        <f>M47</f>
        <v>310.42897352375007</v>
      </c>
      <c r="P48" s="4">
        <f>P47</f>
        <v>345.25625235547818</v>
      </c>
      <c r="S48" s="4">
        <f>S47</f>
        <v>466.02052728085056</v>
      </c>
      <c r="V48" s="4">
        <f>V47</f>
        <v>406.54677848848007</v>
      </c>
      <c r="Y48" s="4">
        <f>Y47</f>
        <v>454.21744887498187</v>
      </c>
      <c r="AB48" s="4">
        <f>AB47</f>
        <v>374.05045926360003</v>
      </c>
      <c r="AE48" s="4">
        <f>AE47</f>
        <v>284.97324216386812</v>
      </c>
      <c r="AH48" s="4">
        <f>AH47</f>
        <v>227.97859373109438</v>
      </c>
      <c r="AK48" s="4">
        <f>AK47</f>
        <v>182.38287498487557</v>
      </c>
      <c r="AL48" s="118"/>
      <c r="AO48" s="34">
        <f>SUM(D48,G48,J48,M48,P48,S48,V48,Y48,AB48,AE48,AH48,AK48)</f>
        <v>3314.6209715305467</v>
      </c>
      <c r="AP48" s="28"/>
      <c r="AQ48" s="34">
        <f>AQ40+AO48</f>
        <v>17897.819106281175</v>
      </c>
      <c r="AR48" s="34"/>
      <c r="AS48" s="110" t="s">
        <v>70</v>
      </c>
      <c r="AT48" s="111"/>
      <c r="AU48" s="111"/>
      <c r="AV48" s="112"/>
    </row>
    <row r="49" spans="1:48" x14ac:dyDescent="0.25">
      <c r="AS49" s="95" t="s">
        <v>71</v>
      </c>
      <c r="AT49" s="96"/>
      <c r="AU49" s="96"/>
      <c r="AV49" s="97"/>
    </row>
    <row r="50" spans="1:48" x14ac:dyDescent="0.25">
      <c r="A50">
        <v>2021</v>
      </c>
      <c r="AS50" s="95" t="s">
        <v>72</v>
      </c>
      <c r="AT50" s="96"/>
      <c r="AU50" s="96"/>
      <c r="AV50" s="97"/>
    </row>
    <row r="51" spans="1:48" s="7" customFormat="1" x14ac:dyDescent="0.25">
      <c r="A51" s="7" t="s">
        <v>19</v>
      </c>
      <c r="D51" s="7">
        <f>D43*0.995</f>
        <v>26.20005775261917</v>
      </c>
      <c r="G51" s="7">
        <f>G43*0.995</f>
        <v>155.5798244250901</v>
      </c>
      <c r="J51" s="7">
        <f>J43*0.995</f>
        <v>651.51780650689045</v>
      </c>
      <c r="M51" s="7">
        <f>M43*0.995</f>
        <v>855.16988504548988</v>
      </c>
      <c r="P51" s="7">
        <f>P43*0.995</f>
        <v>1068.9623563068621</v>
      </c>
      <c r="S51" s="7">
        <f>S43*0.995</f>
        <v>1336.2029453835778</v>
      </c>
      <c r="V51" s="7">
        <f>V43*0.995</f>
        <v>1336.2029453835778</v>
      </c>
      <c r="Y51" s="7">
        <f>Y43*0.995</f>
        <v>1068.9623563068621</v>
      </c>
      <c r="AB51" s="7">
        <f>AB43*0.995</f>
        <v>855.16988504548988</v>
      </c>
      <c r="AE51" s="7">
        <f>AE43*0.995</f>
        <v>651.51780650689034</v>
      </c>
      <c r="AH51" s="7">
        <f>AH43*0.995</f>
        <v>521.21424520551204</v>
      </c>
      <c r="AK51" s="7">
        <f>AK43*0.995</f>
        <v>416.97139616440978</v>
      </c>
      <c r="AL51" s="116" t="s">
        <v>81</v>
      </c>
      <c r="AM51" s="7">
        <f>SUM(D51,G51,J51,M51,P51,S51,V51,Y51,AB51,AE51,AH51,AK51)</f>
        <v>8943.6715100332713</v>
      </c>
      <c r="AO51" s="31"/>
      <c r="AP51" s="25">
        <f>AP43+AM51</f>
        <v>63557.449503379008</v>
      </c>
      <c r="AQ51" s="31"/>
      <c r="AR51" s="31"/>
      <c r="AS51" s="113" t="s">
        <v>73</v>
      </c>
      <c r="AT51" s="114"/>
      <c r="AU51" s="114"/>
      <c r="AV51" s="115"/>
    </row>
    <row r="52" spans="1:48" x14ac:dyDescent="0.25">
      <c r="A52" s="1" t="s">
        <v>20</v>
      </c>
      <c r="AL52" s="117"/>
    </row>
    <row r="53" spans="1:48" x14ac:dyDescent="0.25">
      <c r="A53" t="s">
        <v>32</v>
      </c>
      <c r="AL53" s="117"/>
      <c r="AS53" s="124" t="s">
        <v>101</v>
      </c>
      <c r="AT53" s="124"/>
      <c r="AU53" s="124"/>
      <c r="AV53" s="124"/>
    </row>
    <row r="54" spans="1:48" s="11" customFormat="1" x14ac:dyDescent="0.25">
      <c r="A54" s="11" t="s">
        <v>22</v>
      </c>
      <c r="D54" s="11">
        <f>D46*1.05</f>
        <v>0.34306448400000017</v>
      </c>
      <c r="G54" s="11">
        <f>G46*1.05</f>
        <v>0.34306448400000017</v>
      </c>
      <c r="J54" s="11">
        <f>J46*1.05</f>
        <v>0.32564324067187506</v>
      </c>
      <c r="M54" s="11">
        <f>M46*1.05</f>
        <v>0.37924706629687505</v>
      </c>
      <c r="P54" s="11">
        <f>P46*1.05</f>
        <v>0.33743608230937505</v>
      </c>
      <c r="S54" s="11">
        <f>S46*1.05</f>
        <v>0.36437200468593756</v>
      </c>
      <c r="V54" s="11">
        <f>V46*1.05</f>
        <v>0.31787068595625001</v>
      </c>
      <c r="Y54" s="11">
        <f>Y46*1.05</f>
        <v>0.44392927114068764</v>
      </c>
      <c r="AB54" s="11">
        <f>AB46*1.05</f>
        <v>0.45697261345312518</v>
      </c>
      <c r="AE54" s="11">
        <f>AE46*1.05</f>
        <v>0.45697261345312518</v>
      </c>
      <c r="AH54" s="11">
        <f>AH46*1.05</f>
        <v>0.45697261345312518</v>
      </c>
      <c r="AK54" s="11">
        <f>AK46*1.05</f>
        <v>0.45697261345312518</v>
      </c>
      <c r="AL54" s="117"/>
      <c r="AO54" s="32"/>
      <c r="AP54" s="26"/>
      <c r="AQ54" s="32"/>
      <c r="AR54" s="32"/>
      <c r="AS54" s="124"/>
      <c r="AT54" s="124"/>
      <c r="AU54" s="124"/>
      <c r="AV54" s="124"/>
    </row>
    <row r="55" spans="1:48" s="3" customFormat="1" x14ac:dyDescent="0.25">
      <c r="A55" s="20" t="s">
        <v>24</v>
      </c>
      <c r="D55" s="3">
        <f>D54*D51</f>
        <v>8.9883092936724989</v>
      </c>
      <c r="G55" s="3">
        <f>G54*G51</f>
        <v>53.373912187204155</v>
      </c>
      <c r="J55" s="3">
        <f>J54*J51</f>
        <v>212.16236986633544</v>
      </c>
      <c r="M55" s="3">
        <f>M54*M51</f>
        <v>324.3206700889379</v>
      </c>
      <c r="P55" s="3">
        <f>P54*P51</f>
        <v>360.70646964838585</v>
      </c>
      <c r="S55" s="3">
        <f>S51*S54</f>
        <v>486.87494587666856</v>
      </c>
      <c r="V55" s="3">
        <f>V51*V54</f>
        <v>424.73974682583952</v>
      </c>
      <c r="Y55" s="3">
        <f>Y51*Y54</f>
        <v>474.54367971213736</v>
      </c>
      <c r="AB55" s="3">
        <f>AB51*AB54</f>
        <v>390.78921731564611</v>
      </c>
      <c r="AE55" s="3">
        <f>AE51*AE54</f>
        <v>297.7257947507012</v>
      </c>
      <c r="AH55" s="3">
        <f>AH51*AH54</f>
        <v>238.18063580056085</v>
      </c>
      <c r="AK55" s="3">
        <f>AK51*AK54</f>
        <v>190.54450864044875</v>
      </c>
      <c r="AL55" s="117"/>
      <c r="AO55" s="30"/>
      <c r="AP55" s="24"/>
      <c r="AQ55" s="30"/>
      <c r="AR55" s="30"/>
      <c r="AS55" s="83" t="s">
        <v>99</v>
      </c>
      <c r="AT55" s="84"/>
      <c r="AU55" s="84"/>
      <c r="AV55" s="85"/>
    </row>
    <row r="56" spans="1:48" s="4" customFormat="1" x14ac:dyDescent="0.25">
      <c r="A56" s="4" t="s">
        <v>25</v>
      </c>
      <c r="D56" s="4">
        <f>D55</f>
        <v>8.9883092936724989</v>
      </c>
      <c r="G56" s="4">
        <f>G55</f>
        <v>53.373912187204155</v>
      </c>
      <c r="J56" s="4">
        <f>J55</f>
        <v>212.16236986633544</v>
      </c>
      <c r="M56" s="4">
        <f>M55</f>
        <v>324.3206700889379</v>
      </c>
      <c r="P56" s="4">
        <f>P55</f>
        <v>360.70646964838585</v>
      </c>
      <c r="S56" s="4">
        <f>S55</f>
        <v>486.87494587666856</v>
      </c>
      <c r="V56" s="4">
        <f>V55</f>
        <v>424.73974682583952</v>
      </c>
      <c r="Y56" s="4">
        <f>Y55</f>
        <v>474.54367971213736</v>
      </c>
      <c r="AB56" s="4">
        <f>AB55</f>
        <v>390.78921731564611</v>
      </c>
      <c r="AE56" s="4">
        <f>AE55</f>
        <v>297.7257947507012</v>
      </c>
      <c r="AH56" s="4">
        <f>AH55</f>
        <v>238.18063580056085</v>
      </c>
      <c r="AK56" s="4">
        <f>AK55</f>
        <v>190.54450864044875</v>
      </c>
      <c r="AL56" s="118"/>
      <c r="AO56" s="34">
        <f>SUM(D56,G56,J56,M56,P56,S56,V56,Y56,AB56,AE56,AH56,AK56)</f>
        <v>3462.9502600065384</v>
      </c>
      <c r="AP56" s="28"/>
      <c r="AQ56" s="34">
        <f>AQ48+AO56</f>
        <v>21360.769366287714</v>
      </c>
      <c r="AR56" s="34"/>
      <c r="AS56" s="43" t="s">
        <v>36</v>
      </c>
      <c r="AT56" s="44" t="s">
        <v>35</v>
      </c>
      <c r="AU56" s="45" t="s">
        <v>29</v>
      </c>
      <c r="AV56" s="46" t="s">
        <v>30</v>
      </c>
    </row>
    <row r="57" spans="1:48" x14ac:dyDescent="0.25">
      <c r="AS57" s="47">
        <f>AT57*0.7</f>
        <v>24290</v>
      </c>
      <c r="AT57" s="48">
        <v>34700</v>
      </c>
      <c r="AU57" s="49">
        <v>74568.59</v>
      </c>
      <c r="AV57" s="50">
        <v>60000</v>
      </c>
    </row>
    <row r="58" spans="1:48" x14ac:dyDescent="0.25">
      <c r="A58">
        <v>2022</v>
      </c>
      <c r="AS58" s="54" t="s">
        <v>38</v>
      </c>
      <c r="AT58" s="55" t="s">
        <v>38</v>
      </c>
      <c r="AU58" s="55" t="s">
        <v>38</v>
      </c>
      <c r="AV58" s="56" t="s">
        <v>38</v>
      </c>
    </row>
    <row r="59" spans="1:48" s="7" customFormat="1" x14ac:dyDescent="0.25">
      <c r="A59" s="7" t="s">
        <v>19</v>
      </c>
      <c r="D59" s="7">
        <f>D51*0.995</f>
        <v>26.069057463856073</v>
      </c>
      <c r="G59" s="7">
        <f>G51*0.995</f>
        <v>154.80192530296463</v>
      </c>
      <c r="J59" s="7">
        <f>J51*0.995</f>
        <v>648.26021747435595</v>
      </c>
      <c r="M59" s="7">
        <f>M51*0.995</f>
        <v>850.89403562026246</v>
      </c>
      <c r="P59" s="7">
        <f>P51*0.995</f>
        <v>1063.6175445253277</v>
      </c>
      <c r="S59" s="7">
        <f>S51*0.995</f>
        <v>1329.5219306566598</v>
      </c>
      <c r="V59" s="7">
        <f>V51*0.995</f>
        <v>1329.5219306566598</v>
      </c>
      <c r="Y59" s="7">
        <f>Y51*0.995</f>
        <v>1063.6175445253277</v>
      </c>
      <c r="AB59" s="7">
        <f>AB51*0.995</f>
        <v>850.89403562026246</v>
      </c>
      <c r="AE59" s="7">
        <f>AE51*0.995</f>
        <v>648.26021747435584</v>
      </c>
      <c r="AH59" s="7">
        <f>AH51*0.995</f>
        <v>518.60817397948449</v>
      </c>
      <c r="AK59" s="7">
        <f>AK51*0.995</f>
        <v>414.88653918358773</v>
      </c>
      <c r="AL59" s="116" t="s">
        <v>82</v>
      </c>
      <c r="AM59" s="7">
        <f>SUM(D59,G59,J59,M59,P59,S59,V59,Y59,AB59,AE59,AH59,AK59)</f>
        <v>8898.9531524831054</v>
      </c>
      <c r="AO59" s="31"/>
      <c r="AP59" s="25">
        <f>AP51+AM59</f>
        <v>72456.402655862112</v>
      </c>
      <c r="AQ59" s="31"/>
      <c r="AR59" s="31"/>
      <c r="AS59" s="75">
        <v>64362</v>
      </c>
      <c r="AT59" s="75">
        <v>57075</v>
      </c>
      <c r="AU59" s="75">
        <v>29167</v>
      </c>
      <c r="AV59" s="75">
        <v>35486</v>
      </c>
    </row>
    <row r="60" spans="1:48" x14ac:dyDescent="0.25">
      <c r="A60" s="1" t="s">
        <v>20</v>
      </c>
      <c r="AL60" s="117"/>
      <c r="AS60" s="60" t="s">
        <v>39</v>
      </c>
      <c r="AT60" s="61" t="s">
        <v>39</v>
      </c>
      <c r="AU60" s="61" t="s">
        <v>39</v>
      </c>
      <c r="AV60" s="62" t="s">
        <v>39</v>
      </c>
    </row>
    <row r="61" spans="1:48" x14ac:dyDescent="0.25">
      <c r="A61" t="s">
        <v>32</v>
      </c>
      <c r="AL61" s="117"/>
      <c r="AS61" s="35">
        <v>37218</v>
      </c>
      <c r="AT61" s="35">
        <v>33005</v>
      </c>
      <c r="AU61" s="35">
        <v>16866</v>
      </c>
      <c r="AV61" s="35">
        <v>20520</v>
      </c>
    </row>
    <row r="62" spans="1:48" s="11" customFormat="1" x14ac:dyDescent="0.25">
      <c r="A62" s="11" t="s">
        <v>22</v>
      </c>
      <c r="D62" s="11">
        <f>D54*1.05</f>
        <v>0.36021770820000021</v>
      </c>
      <c r="G62" s="11">
        <f>G54*1.05</f>
        <v>0.36021770820000021</v>
      </c>
      <c r="J62" s="11">
        <f>J54*1.05</f>
        <v>0.34192540270546884</v>
      </c>
      <c r="M62" s="11">
        <f>M54*1.05</f>
        <v>0.3982094196117188</v>
      </c>
      <c r="P62" s="11">
        <f>P54*1.05</f>
        <v>0.35430788642484384</v>
      </c>
      <c r="S62" s="11">
        <f>S54*1.05</f>
        <v>0.38259060492023444</v>
      </c>
      <c r="V62" s="11">
        <f>V54*1.05</f>
        <v>0.33376422025406255</v>
      </c>
      <c r="Y62" s="11">
        <f>Y54*1.05</f>
        <v>0.46612573469772206</v>
      </c>
      <c r="AB62" s="11">
        <f>AB54*1.05</f>
        <v>0.47982124412578148</v>
      </c>
      <c r="AE62" s="11">
        <f>AE54*1.05</f>
        <v>0.47982124412578148</v>
      </c>
      <c r="AH62" s="11">
        <f>AH54*1.05</f>
        <v>0.47982124412578148</v>
      </c>
      <c r="AK62" s="11">
        <f>AK54*1.05</f>
        <v>0.47982124412578148</v>
      </c>
      <c r="AL62" s="117"/>
      <c r="AO62" s="32"/>
      <c r="AP62" s="26"/>
      <c r="AQ62" s="32"/>
      <c r="AR62" s="32"/>
    </row>
    <row r="63" spans="1:48" s="3" customFormat="1" x14ac:dyDescent="0.25">
      <c r="A63" s="20" t="s">
        <v>24</v>
      </c>
      <c r="D63" s="3">
        <f>D62*D59</f>
        <v>9.3905361345643446</v>
      </c>
      <c r="G63" s="3">
        <f>G62*G59</f>
        <v>55.762394757581546</v>
      </c>
      <c r="J63" s="3">
        <f>J62*J59</f>
        <v>221.65663591785398</v>
      </c>
      <c r="M63" s="3">
        <f>M62*M59</f>
        <v>338.83402007541787</v>
      </c>
      <c r="P63" s="3">
        <f>P59*P62</f>
        <v>376.84808416515108</v>
      </c>
      <c r="S63" s="3">
        <f>S59*S62</f>
        <v>508.66259970464949</v>
      </c>
      <c r="V63" s="3">
        <f>V59*V62</f>
        <v>443.74685049629591</v>
      </c>
      <c r="Y63" s="3">
        <f>Y59*Y62</f>
        <v>495.7795093792555</v>
      </c>
      <c r="AB63" s="3">
        <f>AB59*AB62</f>
        <v>408.27703479052133</v>
      </c>
      <c r="AE63" s="3">
        <f>AE59*AE62</f>
        <v>311.04902406579509</v>
      </c>
      <c r="AH63" s="3">
        <f>AH59*AH62</f>
        <v>248.83921925263598</v>
      </c>
      <c r="AK63" s="3">
        <f>AK59*AK62</f>
        <v>199.07137540210886</v>
      </c>
      <c r="AL63" s="117"/>
      <c r="AO63" s="30"/>
      <c r="AP63" s="24"/>
      <c r="AQ63" s="30"/>
      <c r="AR63" s="30"/>
      <c r="AS63" s="86" t="s">
        <v>104</v>
      </c>
      <c r="AT63" s="87"/>
      <c r="AU63" s="87"/>
      <c r="AV63" s="88"/>
    </row>
    <row r="64" spans="1:48" s="4" customFormat="1" x14ac:dyDescent="0.25">
      <c r="A64" s="4" t="s">
        <v>25</v>
      </c>
      <c r="D64" s="4">
        <f>D63</f>
        <v>9.3905361345643446</v>
      </c>
      <c r="G64" s="4">
        <f>G63</f>
        <v>55.762394757581546</v>
      </c>
      <c r="J64" s="4">
        <f>J63</f>
        <v>221.65663591785398</v>
      </c>
      <c r="M64" s="4">
        <f>M63</f>
        <v>338.83402007541787</v>
      </c>
      <c r="P64" s="4">
        <f>P63</f>
        <v>376.84808416515108</v>
      </c>
      <c r="S64" s="4">
        <f>S63</f>
        <v>508.66259970464949</v>
      </c>
      <c r="V64" s="4">
        <f>V63</f>
        <v>443.74685049629591</v>
      </c>
      <c r="Y64" s="4">
        <f>Y63</f>
        <v>495.7795093792555</v>
      </c>
      <c r="AB64" s="4">
        <f>AB63</f>
        <v>408.27703479052133</v>
      </c>
      <c r="AE64" s="4">
        <f>AE63</f>
        <v>311.04902406579509</v>
      </c>
      <c r="AH64" s="4">
        <f>AH63</f>
        <v>248.83921925263598</v>
      </c>
      <c r="AK64" s="4">
        <f>AK63</f>
        <v>199.07137540210886</v>
      </c>
      <c r="AL64" s="118"/>
      <c r="AO64" s="34">
        <f>SUM(D64,G64,J64,M64,P64,S64,V64,Y64,AB64,AE64,AH64,AK64)</f>
        <v>3617.9172841418313</v>
      </c>
      <c r="AP64" s="28"/>
      <c r="AQ64" s="34">
        <f>AQ56+AO64</f>
        <v>24978.686650429547</v>
      </c>
      <c r="AR64" s="34"/>
      <c r="AS64" s="43" t="s">
        <v>36</v>
      </c>
      <c r="AT64" s="44" t="s">
        <v>35</v>
      </c>
      <c r="AU64" s="45" t="s">
        <v>29</v>
      </c>
      <c r="AV64" s="46" t="s">
        <v>30</v>
      </c>
    </row>
    <row r="65" spans="1:48" x14ac:dyDescent="0.25">
      <c r="AS65" s="47">
        <f>AS19*0.7</f>
        <v>17003</v>
      </c>
      <c r="AT65" s="48">
        <f>AT19*0.7</f>
        <v>24290</v>
      </c>
      <c r="AU65" s="48">
        <f>AU19*0.7</f>
        <v>52198.012999999992</v>
      </c>
      <c r="AV65" s="78">
        <f>AV19*0.7</f>
        <v>42000</v>
      </c>
    </row>
    <row r="66" spans="1:48" x14ac:dyDescent="0.25">
      <c r="A66">
        <v>2023</v>
      </c>
      <c r="AS66" s="89" t="s">
        <v>42</v>
      </c>
      <c r="AT66" s="90"/>
      <c r="AU66" s="90"/>
      <c r="AV66" s="91"/>
    </row>
    <row r="67" spans="1:48" s="7" customFormat="1" x14ac:dyDescent="0.25">
      <c r="A67" s="7" t="s">
        <v>19</v>
      </c>
      <c r="D67" s="7">
        <f>D59*0.995</f>
        <v>25.938712176536793</v>
      </c>
      <c r="G67" s="7">
        <f>G59*0.995</f>
        <v>154.02791567644982</v>
      </c>
      <c r="J67" s="7">
        <f>J59*0.995</f>
        <v>645.01891638698419</v>
      </c>
      <c r="M67" s="7">
        <f>M59*0.995</f>
        <v>846.63956544216114</v>
      </c>
      <c r="P67" s="7">
        <f>P59*0.995</f>
        <v>1058.2994568027011</v>
      </c>
      <c r="S67" s="7">
        <f>S59*0.995</f>
        <v>1322.8743210033765</v>
      </c>
      <c r="V67" s="7">
        <f>V59*0.995</f>
        <v>1322.8743210033765</v>
      </c>
      <c r="Y67" s="7">
        <f>Y59*0.995</f>
        <v>1058.2994568027011</v>
      </c>
      <c r="AB67" s="7">
        <f>AB59*0.995</f>
        <v>846.63956544216114</v>
      </c>
      <c r="AE67" s="7">
        <f>AE59*0.995</f>
        <v>645.01891638698407</v>
      </c>
      <c r="AH67" s="7">
        <f>AH59*0.995</f>
        <v>516.01513310958705</v>
      </c>
      <c r="AK67" s="7">
        <f>AK59*0.995</f>
        <v>412.81210648766978</v>
      </c>
      <c r="AL67" s="116" t="s">
        <v>83</v>
      </c>
      <c r="AM67" s="7">
        <f>SUM(D67,G67,J67,M67,P67,S67,V67,Y67,AB67,AE67,AH67,AK67)</f>
        <v>8854.4583867206893</v>
      </c>
      <c r="AO67" s="31"/>
      <c r="AP67" s="25">
        <f>AP59+AM67</f>
        <v>81310.861042582808</v>
      </c>
      <c r="AQ67" s="31"/>
      <c r="AR67" s="31"/>
      <c r="AS67" s="68">
        <f>SUM(AM27:AM163)</f>
        <v>156661.44748520618</v>
      </c>
      <c r="AT67" s="68">
        <v>156661.44748520618</v>
      </c>
      <c r="AU67" s="69">
        <v>156661.44748520618</v>
      </c>
      <c r="AV67" s="70">
        <v>156661.44748520618</v>
      </c>
    </row>
    <row r="68" spans="1:48" x14ac:dyDescent="0.25">
      <c r="A68" s="1" t="s">
        <v>20</v>
      </c>
      <c r="AL68" s="117"/>
      <c r="AS68" s="76">
        <f>AS65/AS67</f>
        <v>0.10853340290760191</v>
      </c>
      <c r="AT68" s="71">
        <f>AT65/AT67</f>
        <v>0.1550477184394313</v>
      </c>
      <c r="AU68" s="71">
        <f>AU65/AU67</f>
        <v>0.33318990624626482</v>
      </c>
      <c r="AV68" s="77">
        <f>AV65/AV67</f>
        <v>0.26809403764743162</v>
      </c>
    </row>
    <row r="69" spans="1:48" x14ac:dyDescent="0.25">
      <c r="A69" t="s">
        <v>32</v>
      </c>
      <c r="AL69" s="117"/>
      <c r="AS69" s="35"/>
      <c r="AT69" s="35"/>
      <c r="AU69" s="35"/>
      <c r="AV69" s="35"/>
    </row>
    <row r="70" spans="1:48" s="11" customFormat="1" x14ac:dyDescent="0.25">
      <c r="A70" s="11" t="s">
        <v>22</v>
      </c>
      <c r="D70" s="11">
        <f>D62*1.05</f>
        <v>0.37822859361000022</v>
      </c>
      <c r="G70" s="11">
        <f>G62*1.05</f>
        <v>0.37822859361000022</v>
      </c>
      <c r="J70" s="11">
        <f>J62*1.05</f>
        <v>0.35902167284074232</v>
      </c>
      <c r="M70" s="11">
        <f>M62*1.05</f>
        <v>0.41811989059230475</v>
      </c>
      <c r="P70" s="11">
        <f>P62*1.05</f>
        <v>0.37202328074608604</v>
      </c>
      <c r="S70" s="11">
        <f>S62*1.05</f>
        <v>0.40172013516624616</v>
      </c>
      <c r="V70" s="11">
        <f>V62*1.05</f>
        <v>0.35045243126676567</v>
      </c>
      <c r="Y70" s="11">
        <f>Y62*1.05</f>
        <v>0.48943202143260817</v>
      </c>
      <c r="AB70" s="11">
        <f>AB62*1.05</f>
        <v>0.50381230633207053</v>
      </c>
      <c r="AE70" s="11">
        <f>AE62*1.05</f>
        <v>0.50381230633207053</v>
      </c>
      <c r="AH70" s="11">
        <f>AH62*1.05</f>
        <v>0.50381230633207053</v>
      </c>
      <c r="AK70" s="11">
        <f>AK62*1.05</f>
        <v>0.50381230633207053</v>
      </c>
      <c r="AL70" s="117"/>
      <c r="AO70" s="32"/>
      <c r="AP70" s="26"/>
      <c r="AQ70" s="32"/>
      <c r="AR70" s="32"/>
    </row>
    <row r="71" spans="1:48" s="3" customFormat="1" x14ac:dyDescent="0.25">
      <c r="A71" s="20" t="s">
        <v>24</v>
      </c>
      <c r="D71" s="3">
        <f>D70*D67</f>
        <v>9.810762626586099</v>
      </c>
      <c r="G71" s="3">
        <f>G70*G67</f>
        <v>58.25776192298332</v>
      </c>
      <c r="J71" s="3">
        <f>J70*J67</f>
        <v>231.57577037517797</v>
      </c>
      <c r="M71" s="3">
        <f>M70*M67</f>
        <v>353.99684247379287</v>
      </c>
      <c r="P71" s="3">
        <f>P67*P70</f>
        <v>393.71203593154161</v>
      </c>
      <c r="S71" s="3">
        <f>S67*S70</f>
        <v>531.42525104143249</v>
      </c>
      <c r="V71" s="3">
        <f>V67*V70</f>
        <v>463.60452205600512</v>
      </c>
      <c r="Y71" s="3">
        <f>Y67*Y70</f>
        <v>517.96564242397722</v>
      </c>
      <c r="AB71" s="3">
        <f>AB67*AB70</f>
        <v>426.54743209739718</v>
      </c>
      <c r="AE71" s="3">
        <f>AE67*AE70</f>
        <v>324.9684678927394</v>
      </c>
      <c r="AH71" s="3">
        <f>AH67*AH70</f>
        <v>259.97477431419139</v>
      </c>
      <c r="AK71" s="3">
        <f>AK67*AK70</f>
        <v>207.97981945135319</v>
      </c>
      <c r="AL71" s="117"/>
      <c r="AO71" s="30"/>
      <c r="AP71" s="24"/>
      <c r="AQ71" s="30"/>
      <c r="AR71" s="30"/>
      <c r="AS71" s="83" t="s">
        <v>100</v>
      </c>
      <c r="AT71" s="84"/>
      <c r="AU71" s="84"/>
      <c r="AV71" s="85"/>
    </row>
    <row r="72" spans="1:48" s="4" customFormat="1" x14ac:dyDescent="0.25">
      <c r="A72" s="4" t="s">
        <v>25</v>
      </c>
      <c r="D72" s="4">
        <f>D71</f>
        <v>9.810762626586099</v>
      </c>
      <c r="G72" s="4">
        <f>G71</f>
        <v>58.25776192298332</v>
      </c>
      <c r="J72" s="4">
        <f>J71</f>
        <v>231.57577037517797</v>
      </c>
      <c r="M72" s="4">
        <f>M71</f>
        <v>353.99684247379287</v>
      </c>
      <c r="P72" s="4">
        <f>P71</f>
        <v>393.71203593154161</v>
      </c>
      <c r="S72" s="4">
        <f>S71</f>
        <v>531.42525104143249</v>
      </c>
      <c r="V72" s="4">
        <f>V71</f>
        <v>463.60452205600512</v>
      </c>
      <c r="Y72" s="4">
        <f>Y71</f>
        <v>517.96564242397722</v>
      </c>
      <c r="AB72" s="4">
        <f>AB71</f>
        <v>426.54743209739718</v>
      </c>
      <c r="AE72" s="4">
        <f>AE71</f>
        <v>324.9684678927394</v>
      </c>
      <c r="AH72" s="4">
        <f>AH71</f>
        <v>259.97477431419139</v>
      </c>
      <c r="AK72" s="4">
        <f>AK71</f>
        <v>207.97981945135319</v>
      </c>
      <c r="AL72" s="118"/>
      <c r="AO72" s="34">
        <f>SUM(D72,G72,J72,M72,P72,S72,V72,Y72,AB72,AE72,AH72,AK72)</f>
        <v>3779.8190826071777</v>
      </c>
      <c r="AP72" s="28"/>
      <c r="AQ72" s="34">
        <f>AQ64+AO72</f>
        <v>28758.505733036724</v>
      </c>
      <c r="AR72" s="34"/>
      <c r="AS72" s="43" t="s">
        <v>36</v>
      </c>
      <c r="AT72" s="44" t="s">
        <v>35</v>
      </c>
      <c r="AU72" s="45" t="s">
        <v>29</v>
      </c>
      <c r="AV72" s="46" t="s">
        <v>30</v>
      </c>
    </row>
    <row r="73" spans="1:48" x14ac:dyDescent="0.25">
      <c r="AS73" s="47">
        <f>AT73*0.7</f>
        <v>24290</v>
      </c>
      <c r="AT73" s="48">
        <v>34700</v>
      </c>
      <c r="AU73" s="49">
        <v>74568.59</v>
      </c>
      <c r="AV73" s="50">
        <v>60000</v>
      </c>
    </row>
    <row r="74" spans="1:48" x14ac:dyDescent="0.25">
      <c r="A74">
        <v>2024</v>
      </c>
      <c r="AS74" s="54" t="s">
        <v>38</v>
      </c>
      <c r="AT74" s="55" t="s">
        <v>38</v>
      </c>
      <c r="AU74" s="55" t="s">
        <v>38</v>
      </c>
      <c r="AV74" s="56" t="s">
        <v>38</v>
      </c>
    </row>
    <row r="75" spans="1:48" s="7" customFormat="1" x14ac:dyDescent="0.25">
      <c r="A75" s="7" t="s">
        <v>19</v>
      </c>
      <c r="D75" s="7">
        <f>D67*0.995</f>
        <v>25.809018615654107</v>
      </c>
      <c r="G75" s="7">
        <f>G67*0.995</f>
        <v>153.25777609806758</v>
      </c>
      <c r="J75" s="7">
        <f>J67*0.995</f>
        <v>641.79382180504922</v>
      </c>
      <c r="M75" s="7">
        <f>M67*0.995</f>
        <v>842.40636761495034</v>
      </c>
      <c r="P75" s="7">
        <f>P67*0.995</f>
        <v>1053.0079595186876</v>
      </c>
      <c r="S75" s="7">
        <f>S67*0.995</f>
        <v>1316.2599493983596</v>
      </c>
      <c r="V75" s="7">
        <f>V67*0.995</f>
        <v>1316.2599493983596</v>
      </c>
      <c r="Y75" s="7">
        <f>Y67*0.995</f>
        <v>1053.0079595186876</v>
      </c>
      <c r="AB75" s="7">
        <f>AB67*0.995</f>
        <v>842.40636761495034</v>
      </c>
      <c r="AE75" s="7">
        <f>AE67*0.995</f>
        <v>641.79382180504911</v>
      </c>
      <c r="AH75" s="7">
        <f>AH67*0.995</f>
        <v>513.4350574440391</v>
      </c>
      <c r="AK75" s="7">
        <f>AK67*0.995</f>
        <v>410.74804595523142</v>
      </c>
      <c r="AL75" s="116" t="s">
        <v>84</v>
      </c>
      <c r="AM75" s="7">
        <f>SUM(D75,G75,J75,M75,P75,S75,V75,Y75,AB75,AE75,AH75,AK75)</f>
        <v>8810.1860947870882</v>
      </c>
      <c r="AO75" s="31"/>
      <c r="AP75" s="25">
        <f>AP67+AM75</f>
        <v>90121.047137369897</v>
      </c>
      <c r="AQ75" s="31"/>
      <c r="AR75" s="31"/>
      <c r="AS75" s="75">
        <v>63010</v>
      </c>
      <c r="AT75" s="75">
        <v>57805</v>
      </c>
      <c r="AU75" s="75">
        <v>37871</v>
      </c>
      <c r="AV75" s="75">
        <v>45155</v>
      </c>
    </row>
    <row r="76" spans="1:48" x14ac:dyDescent="0.25">
      <c r="A76" s="1" t="s">
        <v>20</v>
      </c>
      <c r="AL76" s="117"/>
      <c r="AS76" s="60" t="s">
        <v>39</v>
      </c>
      <c r="AT76" s="61" t="s">
        <v>39</v>
      </c>
      <c r="AU76" s="61" t="s">
        <v>39</v>
      </c>
      <c r="AV76" s="62" t="s">
        <v>39</v>
      </c>
    </row>
    <row r="77" spans="1:48" x14ac:dyDescent="0.25">
      <c r="A77" t="s">
        <v>32</v>
      </c>
      <c r="AL77" s="117"/>
      <c r="AS77" s="35">
        <v>36437</v>
      </c>
      <c r="AT77" s="35">
        <v>33427</v>
      </c>
      <c r="AU77" s="35">
        <v>21900</v>
      </c>
      <c r="AV77" s="35">
        <v>26112</v>
      </c>
    </row>
    <row r="78" spans="1:48" s="11" customFormat="1" x14ac:dyDescent="0.25">
      <c r="A78" s="11" t="s">
        <v>22</v>
      </c>
      <c r="D78" s="11">
        <f>D70*1.05</f>
        <v>0.39714002329050024</v>
      </c>
      <c r="G78" s="11">
        <f>G70*1.05</f>
        <v>0.39714002329050024</v>
      </c>
      <c r="J78" s="11">
        <f>J70*1.05</f>
        <v>0.37697275648277945</v>
      </c>
      <c r="M78" s="11">
        <f>M70*1.05</f>
        <v>0.43902588512192003</v>
      </c>
      <c r="P78" s="11">
        <f>P70*1.05</f>
        <v>0.39062444478339037</v>
      </c>
      <c r="S78" s="11">
        <f>S70*1.05</f>
        <v>0.42180614192455851</v>
      </c>
      <c r="V78" s="11">
        <f>V70*1.05</f>
        <v>0.36797505283010395</v>
      </c>
      <c r="Y78" s="11">
        <f>Y70*1.05</f>
        <v>0.5139036225042386</v>
      </c>
      <c r="AB78" s="11">
        <f>AB70*1.05</f>
        <v>0.52900292164867413</v>
      </c>
      <c r="AE78" s="11">
        <f>AE70*1.05</f>
        <v>0.52900292164867413</v>
      </c>
      <c r="AH78" s="11">
        <f>AH70*1.05</f>
        <v>0.52900292164867413</v>
      </c>
      <c r="AK78" s="11">
        <f>AK70*1.05</f>
        <v>0.52900292164867413</v>
      </c>
      <c r="AL78" s="117"/>
      <c r="AO78" s="32"/>
      <c r="AP78" s="26"/>
      <c r="AQ78" s="32"/>
      <c r="AR78" s="32"/>
    </row>
    <row r="79" spans="1:48" s="3" customFormat="1" x14ac:dyDescent="0.25">
      <c r="A79" s="20" t="s">
        <v>24</v>
      </c>
      <c r="D79" s="3">
        <f>D78*D75</f>
        <v>10.249794254125826</v>
      </c>
      <c r="G79" s="3">
        <f>G78*G75</f>
        <v>60.864796769036829</v>
      </c>
      <c r="J79" s="3">
        <f>J78*J75</f>
        <v>241.93878609946717</v>
      </c>
      <c r="M79" s="3">
        <f>M78*M75</f>
        <v>369.83820117449511</v>
      </c>
      <c r="P79" s="3">
        <f>P75*P78</f>
        <v>411.33064953947815</v>
      </c>
      <c r="S79" s="3">
        <f>S75*S78</f>
        <v>555.20653102553672</v>
      </c>
      <c r="V79" s="3">
        <f>V75*V78</f>
        <v>484.35082441801131</v>
      </c>
      <c r="Y79" s="3">
        <f>Y75*Y78</f>
        <v>541.14460492245018</v>
      </c>
      <c r="AB79" s="3">
        <f>AB75*AB78</f>
        <v>445.63542968375577</v>
      </c>
      <c r="AE79" s="3">
        <f>AE75*AE78</f>
        <v>339.51080683093954</v>
      </c>
      <c r="AH79" s="3">
        <f>AH75*AH78</f>
        <v>271.60864546475153</v>
      </c>
      <c r="AK79" s="3">
        <f>AK75*AK78</f>
        <v>217.28691637180128</v>
      </c>
      <c r="AL79" s="117"/>
      <c r="AO79" s="30"/>
      <c r="AP79" s="24"/>
      <c r="AQ79" s="30"/>
      <c r="AR79" s="30"/>
      <c r="AS79" s="86" t="s">
        <v>103</v>
      </c>
      <c r="AT79" s="87"/>
      <c r="AU79" s="87"/>
      <c r="AV79" s="88"/>
    </row>
    <row r="80" spans="1:48" s="4" customFormat="1" x14ac:dyDescent="0.25">
      <c r="A80" s="4" t="s">
        <v>25</v>
      </c>
      <c r="D80" s="4">
        <f>D79</f>
        <v>10.249794254125826</v>
      </c>
      <c r="G80" s="4">
        <f>G79</f>
        <v>60.864796769036829</v>
      </c>
      <c r="J80" s="4">
        <f>J79</f>
        <v>241.93878609946717</v>
      </c>
      <c r="M80" s="4">
        <f>M79</f>
        <v>369.83820117449511</v>
      </c>
      <c r="P80" s="4">
        <f>P79</f>
        <v>411.33064953947815</v>
      </c>
      <c r="S80" s="4">
        <f>S79</f>
        <v>555.20653102553672</v>
      </c>
      <c r="V80" s="4">
        <f>V79</f>
        <v>484.35082441801131</v>
      </c>
      <c r="Y80" s="4">
        <f>Y79</f>
        <v>541.14460492245018</v>
      </c>
      <c r="AB80" s="4">
        <f>AB79</f>
        <v>445.63542968375577</v>
      </c>
      <c r="AE80" s="4">
        <f>AE79</f>
        <v>339.51080683093954</v>
      </c>
      <c r="AH80" s="4">
        <f>AH79</f>
        <v>271.60864546475153</v>
      </c>
      <c r="AK80" s="4">
        <f>AK79</f>
        <v>217.28691637180128</v>
      </c>
      <c r="AL80" s="118"/>
      <c r="AO80" s="34">
        <f>SUM(D80,G80,J80,M80,P80,S80,V80,Y80,AB80,AE80,AH80,AK80)</f>
        <v>3948.9659865538492</v>
      </c>
      <c r="AP80" s="28"/>
      <c r="AQ80" s="36">
        <f>AQ72+AO80</f>
        <v>32707.471719590572</v>
      </c>
      <c r="AR80" s="36"/>
      <c r="AS80" s="43" t="s">
        <v>36</v>
      </c>
      <c r="AT80" s="44" t="s">
        <v>35</v>
      </c>
      <c r="AU80" s="45" t="s">
        <v>29</v>
      </c>
      <c r="AV80" s="46" t="s">
        <v>30</v>
      </c>
    </row>
    <row r="81" spans="1:48" x14ac:dyDescent="0.25">
      <c r="AS81" s="47">
        <f>AS19*0.5</f>
        <v>12145</v>
      </c>
      <c r="AT81" s="48">
        <f>AT19*0.5</f>
        <v>17350</v>
      </c>
      <c r="AU81" s="49">
        <f>AU19*0.5</f>
        <v>37284.294999999998</v>
      </c>
      <c r="AV81" s="50">
        <f>AV19*0.5</f>
        <v>30000</v>
      </c>
    </row>
    <row r="82" spans="1:48" x14ac:dyDescent="0.25">
      <c r="A82">
        <v>2025</v>
      </c>
      <c r="AS82" s="89" t="s">
        <v>42</v>
      </c>
      <c r="AT82" s="90"/>
      <c r="AU82" s="90"/>
      <c r="AV82" s="91"/>
    </row>
    <row r="83" spans="1:48" s="7" customFormat="1" x14ac:dyDescent="0.25">
      <c r="A83" s="7" t="s">
        <v>19</v>
      </c>
      <c r="D83" s="7">
        <f>D75*0.995</f>
        <v>25.679973522575835</v>
      </c>
      <c r="G83" s="7">
        <f>G75*0.995</f>
        <v>152.49148721757723</v>
      </c>
      <c r="J83" s="7">
        <f>J75*0.995</f>
        <v>638.58485269602397</v>
      </c>
      <c r="M83" s="7">
        <f>M75*0.995</f>
        <v>838.19433577687562</v>
      </c>
      <c r="P83" s="7">
        <f>P75*0.995</f>
        <v>1047.742919721094</v>
      </c>
      <c r="S83" s="7">
        <f>S75*0.995</f>
        <v>1309.6786496513678</v>
      </c>
      <c r="V83" s="7">
        <f>V75*0.995</f>
        <v>1309.6786496513678</v>
      </c>
      <c r="Y83" s="7">
        <f>Y75*0.995</f>
        <v>1047.742919721094</v>
      </c>
      <c r="AB83" s="7">
        <f>AB75*0.995</f>
        <v>838.19433577687562</v>
      </c>
      <c r="AE83" s="7">
        <f>AE75*0.995</f>
        <v>638.58485269602386</v>
      </c>
      <c r="AH83" s="7">
        <f>AH75*0.995</f>
        <v>510.86788215681889</v>
      </c>
      <c r="AK83" s="7">
        <f>AK75*0.995</f>
        <v>408.69430572545525</v>
      </c>
      <c r="AL83" s="116" t="s">
        <v>85</v>
      </c>
      <c r="AM83" s="7">
        <f>SUM(D83,G83,J83,M83,P83,S83,V83,Y83,AB83,AE83,AH83,AK83)</f>
        <v>8766.1351643131493</v>
      </c>
      <c r="AO83" s="31"/>
      <c r="AP83" s="25">
        <f>AP75+AM83</f>
        <v>98887.182301683046</v>
      </c>
      <c r="AQ83" s="31"/>
      <c r="AR83" s="31"/>
      <c r="AS83" s="68">
        <f>SUM(AM43:AM163)</f>
        <v>138548.48458731847</v>
      </c>
      <c r="AT83" s="68">
        <v>138548.48458731847</v>
      </c>
      <c r="AU83" s="69">
        <v>138548.48458731847</v>
      </c>
      <c r="AV83" s="70">
        <v>138548.48458731847</v>
      </c>
    </row>
    <row r="84" spans="1:48" x14ac:dyDescent="0.25">
      <c r="A84" s="1" t="s">
        <v>20</v>
      </c>
      <c r="AL84" s="117"/>
      <c r="AS84" s="76">
        <f>AS81/AS83</f>
        <v>8.765884402254695E-2</v>
      </c>
      <c r="AT84" s="71">
        <f>AT81/AT83</f>
        <v>0.12522692003220992</v>
      </c>
      <c r="AU84" s="71">
        <f>AU81/AU83</f>
        <v>0.26910648002434145</v>
      </c>
      <c r="AV84" s="77">
        <f>AV81/AV83</f>
        <v>0.21653069746203446</v>
      </c>
    </row>
    <row r="85" spans="1:48" x14ac:dyDescent="0.25">
      <c r="A85" t="s">
        <v>32</v>
      </c>
      <c r="AL85" s="117"/>
      <c r="AS85" s="35"/>
      <c r="AT85" s="35"/>
      <c r="AU85" s="35"/>
      <c r="AV85" s="35"/>
    </row>
    <row r="86" spans="1:48" s="11" customFormat="1" x14ac:dyDescent="0.25">
      <c r="A86" s="11" t="s">
        <v>22</v>
      </c>
      <c r="D86" s="11">
        <f>D78*1.05</f>
        <v>0.41699702445502529</v>
      </c>
      <c r="G86" s="11">
        <f>G78*1.05</f>
        <v>0.41699702445502529</v>
      </c>
      <c r="J86" s="11">
        <f>J78*1.05</f>
        <v>0.39582139430691843</v>
      </c>
      <c r="M86" s="11">
        <f>M78*1.05</f>
        <v>0.46097717937801608</v>
      </c>
      <c r="P86" s="11">
        <f>P78*1.05</f>
        <v>0.4101556670225599</v>
      </c>
      <c r="S86" s="11">
        <f>S78*1.05</f>
        <v>0.44289644902078645</v>
      </c>
      <c r="V86" s="11">
        <f>V78*1.05</f>
        <v>0.38637380547160916</v>
      </c>
      <c r="Y86" s="11">
        <f>Y78*1.05</f>
        <v>0.53959880362945056</v>
      </c>
      <c r="AB86" s="11">
        <f>AB78*1.05</f>
        <v>0.55545306773110781</v>
      </c>
      <c r="AE86" s="11">
        <f>AE78*1.05</f>
        <v>0.55545306773110781</v>
      </c>
      <c r="AH86" s="11">
        <f>AH78*1.05</f>
        <v>0.55545306773110781</v>
      </c>
      <c r="AK86" s="11">
        <f>AK78*1.05</f>
        <v>0.55545306773110781</v>
      </c>
      <c r="AL86" s="117"/>
      <c r="AO86" s="32"/>
      <c r="AP86" s="26"/>
      <c r="AQ86" s="32"/>
      <c r="AR86" s="32"/>
    </row>
    <row r="87" spans="1:48" s="3" customFormat="1" x14ac:dyDescent="0.25">
      <c r="A87" s="20" t="s">
        <v>24</v>
      </c>
      <c r="D87" s="3">
        <f>D86*D83</f>
        <v>10.708472546997957</v>
      </c>
      <c r="G87" s="3">
        <f>G86*G83</f>
        <v>63.588496424451229</v>
      </c>
      <c r="J87" s="3">
        <f>J86*J83</f>
        <v>252.76554677741834</v>
      </c>
      <c r="M87" s="3">
        <f>M86*M83</f>
        <v>386.38846067705384</v>
      </c>
      <c r="P87" s="3">
        <f>P83*P86</f>
        <v>429.73769610636975</v>
      </c>
      <c r="S87" s="3">
        <f>S83*S86</f>
        <v>580.05202328892949</v>
      </c>
      <c r="V87" s="3">
        <f>V83*V86</f>
        <v>506.02552381071735</v>
      </c>
      <c r="Y87" s="3">
        <f>Y83*Y86</f>
        <v>565.36082599272981</v>
      </c>
      <c r="AB87" s="3">
        <f>AB83*AB86</f>
        <v>465.57761516210383</v>
      </c>
      <c r="AE87" s="3">
        <f>AE83*AE86</f>
        <v>354.70391543662402</v>
      </c>
      <c r="AH87" s="3">
        <f>AH83*AH86</f>
        <v>283.7631323492991</v>
      </c>
      <c r="AK87" s="3">
        <f>AK83*AK86</f>
        <v>227.01050587943936</v>
      </c>
      <c r="AL87" s="117"/>
      <c r="AO87" s="30"/>
      <c r="AP87" s="24"/>
      <c r="AQ87" s="30"/>
      <c r="AR87" s="30"/>
    </row>
    <row r="88" spans="1:48" s="4" customFormat="1" x14ac:dyDescent="0.25">
      <c r="A88" s="4" t="s">
        <v>25</v>
      </c>
      <c r="D88" s="4">
        <f>D87</f>
        <v>10.708472546997957</v>
      </c>
      <c r="G88" s="4">
        <f>G87</f>
        <v>63.588496424451229</v>
      </c>
      <c r="J88" s="4">
        <f>J87</f>
        <v>252.76554677741834</v>
      </c>
      <c r="M88" s="4">
        <f>M87</f>
        <v>386.38846067705384</v>
      </c>
      <c r="P88" s="4">
        <f>P87</f>
        <v>429.73769610636975</v>
      </c>
      <c r="S88" s="4">
        <f>S87</f>
        <v>580.05202328892949</v>
      </c>
      <c r="V88" s="4">
        <f>V87</f>
        <v>506.02552381071735</v>
      </c>
      <c r="Y88" s="4">
        <f>Y87</f>
        <v>565.36082599272981</v>
      </c>
      <c r="AB88" s="4">
        <f>AB87</f>
        <v>465.57761516210383</v>
      </c>
      <c r="AE88" s="4">
        <f>AE87</f>
        <v>354.70391543662402</v>
      </c>
      <c r="AH88" s="4">
        <f>AH87</f>
        <v>283.7631323492991</v>
      </c>
      <c r="AK88" s="4">
        <f>AK87</f>
        <v>227.01050587943936</v>
      </c>
      <c r="AL88" s="118"/>
      <c r="AO88" s="34">
        <f>SUM(D88,G88,J88,M88,P88,S88,V88,Y88,AB88,AE88,AH88,AK88)</f>
        <v>4125.6822144521338</v>
      </c>
      <c r="AP88" s="28"/>
      <c r="AQ88" s="36">
        <f>AQ80+AO88</f>
        <v>36833.153934042704</v>
      </c>
      <c r="AR88" s="36"/>
      <c r="AS88" s="83" t="s">
        <v>102</v>
      </c>
      <c r="AT88" s="84"/>
      <c r="AU88" s="84"/>
      <c r="AV88" s="85"/>
    </row>
    <row r="89" spans="1:48" x14ac:dyDescent="0.25">
      <c r="AS89" s="43" t="s">
        <v>36</v>
      </c>
      <c r="AT89" s="44" t="s">
        <v>35</v>
      </c>
      <c r="AU89" s="45" t="s">
        <v>29</v>
      </c>
      <c r="AV89" s="46" t="s">
        <v>30</v>
      </c>
    </row>
    <row r="90" spans="1:48" x14ac:dyDescent="0.25">
      <c r="A90">
        <v>2026</v>
      </c>
      <c r="AS90" s="54" t="s">
        <v>38</v>
      </c>
      <c r="AT90" s="55" t="s">
        <v>38</v>
      </c>
      <c r="AU90" s="55" t="s">
        <v>38</v>
      </c>
      <c r="AV90" s="56" t="s">
        <v>38</v>
      </c>
    </row>
    <row r="91" spans="1:48" s="7" customFormat="1" x14ac:dyDescent="0.25">
      <c r="A91" s="7" t="s">
        <v>19</v>
      </c>
      <c r="D91" s="7">
        <f>D83*0.995</f>
        <v>25.551573654962954</v>
      </c>
      <c r="G91" s="7">
        <f>G83*0.995</f>
        <v>151.72902978148934</v>
      </c>
      <c r="J91" s="7">
        <f>J83*0.995</f>
        <v>635.39192843254386</v>
      </c>
      <c r="M91" s="7">
        <f>M83*0.995</f>
        <v>834.00336409799127</v>
      </c>
      <c r="P91" s="7">
        <f>P83*0.995</f>
        <v>1042.5042051224887</v>
      </c>
      <c r="S91" s="7">
        <f>S83*0.995</f>
        <v>1303.1302564031109</v>
      </c>
      <c r="V91" s="7">
        <f>V83*0.995</f>
        <v>1303.1302564031109</v>
      </c>
      <c r="Y91" s="7">
        <f>Y83*0.995</f>
        <v>1042.5042051224887</v>
      </c>
      <c r="AB91" s="7">
        <f>AB83*0.995</f>
        <v>834.00336409799127</v>
      </c>
      <c r="AE91" s="7">
        <f>AE83*0.995</f>
        <v>635.39192843254375</v>
      </c>
      <c r="AH91" s="7">
        <f>AH83*0.995</f>
        <v>508.31354274603478</v>
      </c>
      <c r="AK91" s="7">
        <f>AK83*0.995</f>
        <v>406.65083419682799</v>
      </c>
      <c r="AL91" s="116" t="s">
        <v>86</v>
      </c>
      <c r="AM91" s="7">
        <f>SUM(D91,G91,J91,M91,P91,S91,V91,Y91,AB91,AE91,AH91,AK91)</f>
        <v>8722.3044884915835</v>
      </c>
      <c r="AO91" s="31"/>
      <c r="AP91" s="25">
        <f>AP83+AM91</f>
        <v>107609.48679017463</v>
      </c>
      <c r="AQ91" s="31"/>
      <c r="AR91" s="31"/>
      <c r="AS91" s="75">
        <v>57030</v>
      </c>
      <c r="AT91" s="75">
        <v>57030</v>
      </c>
      <c r="AU91" s="75">
        <v>57030</v>
      </c>
      <c r="AV91" s="75">
        <v>57030</v>
      </c>
    </row>
    <row r="92" spans="1:48" x14ac:dyDescent="0.25">
      <c r="A92" s="1" t="s">
        <v>20</v>
      </c>
      <c r="AL92" s="117"/>
      <c r="AS92" s="60" t="s">
        <v>39</v>
      </c>
      <c r="AT92" s="61" t="s">
        <v>39</v>
      </c>
      <c r="AU92" s="61" t="s">
        <v>39</v>
      </c>
      <c r="AV92" s="62" t="s">
        <v>39</v>
      </c>
    </row>
    <row r="93" spans="1:48" x14ac:dyDescent="0.25">
      <c r="A93" t="s">
        <v>32</v>
      </c>
      <c r="AL93" s="117"/>
      <c r="AS93" s="35">
        <v>32978</v>
      </c>
      <c r="AT93" s="35">
        <v>32978</v>
      </c>
      <c r="AU93" s="35">
        <v>32978</v>
      </c>
      <c r="AV93" s="35">
        <v>32978</v>
      </c>
    </row>
    <row r="94" spans="1:48" s="11" customFormat="1" x14ac:dyDescent="0.25">
      <c r="A94" s="11" t="s">
        <v>22</v>
      </c>
      <c r="D94" s="11">
        <f>D86*1.05</f>
        <v>0.43784687567777658</v>
      </c>
      <c r="G94" s="11">
        <f>G86*1.05</f>
        <v>0.43784687567777658</v>
      </c>
      <c r="J94" s="11">
        <f>J86*1.05</f>
        <v>0.41561246402226437</v>
      </c>
      <c r="M94" s="11">
        <f>M86*1.05</f>
        <v>0.48402603834691688</v>
      </c>
      <c r="P94" s="11">
        <f>P86*1.05</f>
        <v>0.43066345037368792</v>
      </c>
      <c r="S94" s="11">
        <f>S86*1.05</f>
        <v>0.46504127147182578</v>
      </c>
      <c r="V94" s="11">
        <f>V86*1.05</f>
        <v>0.40569249574518962</v>
      </c>
      <c r="Y94" s="11">
        <f>Y86*1.05</f>
        <v>0.5665787438109231</v>
      </c>
      <c r="AB94" s="11">
        <f>AB86*1.05</f>
        <v>0.58322572111766324</v>
      </c>
      <c r="AE94" s="11">
        <f>AE86*1.05</f>
        <v>0.58322572111766324</v>
      </c>
      <c r="AH94" s="11">
        <f>AH86*1.05</f>
        <v>0.58322572111766324</v>
      </c>
      <c r="AK94" s="11">
        <f>AK86*1.05</f>
        <v>0.58322572111766324</v>
      </c>
      <c r="AL94" s="117"/>
      <c r="AO94" s="32"/>
      <c r="AP94" s="26"/>
      <c r="AQ94" s="32"/>
      <c r="AR94" s="32"/>
    </row>
    <row r="95" spans="1:48" s="3" customFormat="1" x14ac:dyDescent="0.25">
      <c r="A95" s="20" t="s">
        <v>24</v>
      </c>
      <c r="D95" s="3">
        <f>D94*D91</f>
        <v>11.187676693476115</v>
      </c>
      <c r="G95" s="3">
        <f>G94*G91</f>
        <v>66.434081639445424</v>
      </c>
      <c r="J95" s="3">
        <f>J94*J91</f>
        <v>264.07680499570779</v>
      </c>
      <c r="M95" s="3">
        <f>M94*M91</f>
        <v>403.67934429235197</v>
      </c>
      <c r="P95" s="3">
        <f>P91*P94</f>
        <v>448.96845800712987</v>
      </c>
      <c r="S95" s="3">
        <f>S91*S94</f>
        <v>606.00935133110909</v>
      </c>
      <c r="V95" s="3">
        <f>V91*V94</f>
        <v>528.67016600124691</v>
      </c>
      <c r="Y95" s="3">
        <f>Y91*Y94</f>
        <v>590.66072295590448</v>
      </c>
      <c r="AB95" s="3">
        <f>AB91*AB94</f>
        <v>486.41221344060801</v>
      </c>
      <c r="AE95" s="3">
        <f>AE91*AE94</f>
        <v>370.57691565241299</v>
      </c>
      <c r="AH95" s="3">
        <f>AH91*AH94</f>
        <v>296.46153252193028</v>
      </c>
      <c r="AK95" s="3">
        <f>AK91*AK94</f>
        <v>237.1692260175443</v>
      </c>
      <c r="AL95" s="117"/>
      <c r="AO95" s="30"/>
      <c r="AP95" s="24"/>
      <c r="AQ95" s="30"/>
      <c r="AR95" s="30"/>
    </row>
    <row r="96" spans="1:48" s="4" customFormat="1" x14ac:dyDescent="0.25">
      <c r="A96" s="4" t="s">
        <v>25</v>
      </c>
      <c r="D96" s="4">
        <f>D95</f>
        <v>11.187676693476115</v>
      </c>
      <c r="G96" s="4">
        <f>G95</f>
        <v>66.434081639445424</v>
      </c>
      <c r="J96" s="4">
        <f>J95</f>
        <v>264.07680499570779</v>
      </c>
      <c r="M96" s="4">
        <f>M95</f>
        <v>403.67934429235197</v>
      </c>
      <c r="P96" s="4">
        <f>P95</f>
        <v>448.96845800712987</v>
      </c>
      <c r="S96" s="4">
        <f>S95</f>
        <v>606.00935133110909</v>
      </c>
      <c r="V96" s="4">
        <f>V95</f>
        <v>528.67016600124691</v>
      </c>
      <c r="Y96" s="4">
        <f>Y95</f>
        <v>590.66072295590448</v>
      </c>
      <c r="AB96" s="4">
        <f>AB95</f>
        <v>486.41221344060801</v>
      </c>
      <c r="AE96" s="4">
        <f>AE95</f>
        <v>370.57691565241299</v>
      </c>
      <c r="AH96" s="4">
        <f>AH95</f>
        <v>296.46153252193028</v>
      </c>
      <c r="AK96" s="4">
        <f>AK95</f>
        <v>237.1692260175443</v>
      </c>
      <c r="AL96" s="118"/>
      <c r="AO96" s="34">
        <f>SUM(D96,G96,J96,M96,P96,S96,V96,Y96,AB96,AE96,AH96,AK96)</f>
        <v>4310.3064935488674</v>
      </c>
      <c r="AP96" s="28"/>
      <c r="AQ96" s="34">
        <f>AQ88+AO96</f>
        <v>41143.46042759157</v>
      </c>
      <c r="AR96" s="34"/>
      <c r="AS96" s="132" t="s">
        <v>105</v>
      </c>
    </row>
    <row r="98" spans="1:44" x14ac:dyDescent="0.25">
      <c r="A98">
        <v>2027</v>
      </c>
    </row>
    <row r="99" spans="1:44" s="7" customFormat="1" x14ac:dyDescent="0.25">
      <c r="A99" s="7" t="s">
        <v>19</v>
      </c>
      <c r="D99" s="7">
        <f>D91*0.995</f>
        <v>25.423815786688138</v>
      </c>
      <c r="G99" s="7">
        <f>G91*0.995</f>
        <v>150.9703846325819</v>
      </c>
      <c r="J99" s="7">
        <f>J91*0.995</f>
        <v>632.21496879038114</v>
      </c>
      <c r="M99" s="7">
        <f>M91*0.995</f>
        <v>829.83334727750128</v>
      </c>
      <c r="P99" s="7">
        <f>P91*0.995</f>
        <v>1037.2916840968762</v>
      </c>
      <c r="S99" s="7">
        <f>S91*0.995</f>
        <v>1296.6146051210953</v>
      </c>
      <c r="V99" s="7">
        <f>V91*0.995</f>
        <v>1296.6146051210953</v>
      </c>
      <c r="Y99" s="7">
        <f>Y91*0.995</f>
        <v>1037.2916840968762</v>
      </c>
      <c r="AB99" s="7">
        <f>AB91*0.995</f>
        <v>829.83334727750128</v>
      </c>
      <c r="AE99" s="7">
        <f>AE91*0.995</f>
        <v>632.21496879038102</v>
      </c>
      <c r="AH99" s="7">
        <f>AH91*0.995</f>
        <v>505.77197503230462</v>
      </c>
      <c r="AK99" s="7">
        <f>AK91*0.995</f>
        <v>404.61758002584384</v>
      </c>
      <c r="AL99" s="116" t="s">
        <v>87</v>
      </c>
      <c r="AM99" s="7">
        <f>SUM(D99,G99,J99,M99,P99,S99,V99,Y99,AB99,AE99,AH99,AK99)</f>
        <v>8678.692966049126</v>
      </c>
      <c r="AO99" s="31"/>
      <c r="AP99" s="25">
        <f>AP91+AM99</f>
        <v>116288.17975622376</v>
      </c>
      <c r="AQ99" s="31"/>
      <c r="AR99" s="31"/>
    </row>
    <row r="100" spans="1:44" x14ac:dyDescent="0.25">
      <c r="A100" s="1" t="s">
        <v>20</v>
      </c>
      <c r="AL100" s="117"/>
    </row>
    <row r="101" spans="1:44" x14ac:dyDescent="0.25">
      <c r="A101" t="s">
        <v>32</v>
      </c>
      <c r="AL101" s="117"/>
    </row>
    <row r="102" spans="1:44" s="11" customFormat="1" x14ac:dyDescent="0.25">
      <c r="A102" s="11" t="s">
        <v>22</v>
      </c>
      <c r="D102" s="11">
        <f>D94*1.05</f>
        <v>0.4597392194616654</v>
      </c>
      <c r="G102" s="11">
        <f>G94*1.05</f>
        <v>0.4597392194616654</v>
      </c>
      <c r="J102" s="11">
        <f>J94*1.05</f>
        <v>0.43639308722337761</v>
      </c>
      <c r="M102" s="11">
        <f>M94*1.05</f>
        <v>0.50822734026426275</v>
      </c>
      <c r="P102" s="11">
        <f>P94*1.05</f>
        <v>0.45219662289237234</v>
      </c>
      <c r="S102" s="11">
        <f>S94*1.05</f>
        <v>0.48829333504541711</v>
      </c>
      <c r="V102" s="11">
        <f>V94*1.05</f>
        <v>0.42597712053244913</v>
      </c>
      <c r="Y102" s="11">
        <f>Y94*1.05</f>
        <v>0.59490768100146929</v>
      </c>
      <c r="AB102" s="11">
        <f>AB94*1.05</f>
        <v>0.61238700717354644</v>
      </c>
      <c r="AE102" s="11">
        <f>AE94*1.05</f>
        <v>0.61238700717354644</v>
      </c>
      <c r="AH102" s="11">
        <f>AH94*1.05</f>
        <v>0.61238700717354644</v>
      </c>
      <c r="AK102" s="11">
        <f>AK94*1.05</f>
        <v>0.61238700717354644</v>
      </c>
      <c r="AL102" s="117"/>
      <c r="AO102" s="32"/>
      <c r="AP102" s="26"/>
      <c r="AQ102" s="32"/>
      <c r="AR102" s="32"/>
    </row>
    <row r="103" spans="1:44" s="3" customFormat="1" x14ac:dyDescent="0.25">
      <c r="A103" s="20" t="s">
        <v>24</v>
      </c>
      <c r="D103" s="3">
        <f>D102*D99</f>
        <v>11.688325225509171</v>
      </c>
      <c r="G103" s="3">
        <f>G99*G102</f>
        <v>69.407006792810606</v>
      </c>
      <c r="J103" s="3">
        <f>J102*J99</f>
        <v>275.89424201926573</v>
      </c>
      <c r="M103" s="3">
        <f>M102*M99</f>
        <v>421.74399494943475</v>
      </c>
      <c r="P103" s="3">
        <f>P99*P102</f>
        <v>469.05979650294893</v>
      </c>
      <c r="S103" s="3">
        <f>S99*S102</f>
        <v>633.12826980317618</v>
      </c>
      <c r="V103" s="3">
        <f>V99*V102</f>
        <v>552.32815592980273</v>
      </c>
      <c r="Y103" s="3">
        <f>Y99*Y102</f>
        <v>617.09279030818129</v>
      </c>
      <c r="AB103" s="3">
        <f>AB99*AB102</f>
        <v>508.1791599920752</v>
      </c>
      <c r="AE103" s="3">
        <f>AE99*AE102</f>
        <v>387.16023262785848</v>
      </c>
      <c r="AH103" s="3">
        <f>AH99*AH102</f>
        <v>309.72818610228666</v>
      </c>
      <c r="AK103" s="3">
        <f>AK99*AK102</f>
        <v>247.78254888182943</v>
      </c>
      <c r="AL103" s="117"/>
      <c r="AO103" s="30"/>
      <c r="AP103" s="24"/>
      <c r="AQ103" s="30"/>
      <c r="AR103" s="30"/>
    </row>
    <row r="104" spans="1:44" s="4" customFormat="1" x14ac:dyDescent="0.25">
      <c r="A104" s="4" t="s">
        <v>25</v>
      </c>
      <c r="D104" s="4">
        <f>D103</f>
        <v>11.688325225509171</v>
      </c>
      <c r="G104" s="4">
        <f>G103</f>
        <v>69.407006792810606</v>
      </c>
      <c r="J104" s="4">
        <f>J103</f>
        <v>275.89424201926573</v>
      </c>
      <c r="M104" s="4">
        <f>M103</f>
        <v>421.74399494943475</v>
      </c>
      <c r="P104" s="4">
        <f>P103</f>
        <v>469.05979650294893</v>
      </c>
      <c r="S104" s="4">
        <f>S103</f>
        <v>633.12826980317618</v>
      </c>
      <c r="V104" s="4">
        <f>V103</f>
        <v>552.32815592980273</v>
      </c>
      <c r="Y104" s="4">
        <f>Y103</f>
        <v>617.09279030818129</v>
      </c>
      <c r="AB104" s="4">
        <f>AB103</f>
        <v>508.1791599920752</v>
      </c>
      <c r="AE104" s="4">
        <f>AE103</f>
        <v>387.16023262785848</v>
      </c>
      <c r="AH104" s="4">
        <f>AH103</f>
        <v>309.72818610228666</v>
      </c>
      <c r="AK104" s="4">
        <f>AK103</f>
        <v>247.78254888182943</v>
      </c>
      <c r="AL104" s="118"/>
      <c r="AO104" s="34">
        <f>SUM(D104,G104,J104,M104,P104,S104,V104,Y104,AB104,AE104,AH104,AK104)</f>
        <v>4503.1927091351799</v>
      </c>
      <c r="AP104" s="28"/>
      <c r="AQ104" s="34">
        <f>AQ96+AO104</f>
        <v>45646.653136726753</v>
      </c>
      <c r="AR104" s="34"/>
    </row>
    <row r="106" spans="1:44" x14ac:dyDescent="0.25">
      <c r="A106">
        <v>2028</v>
      </c>
    </row>
    <row r="107" spans="1:44" s="7" customFormat="1" x14ac:dyDescent="0.25">
      <c r="A107" s="7" t="s">
        <v>19</v>
      </c>
      <c r="D107" s="7">
        <f>D99*0.995</f>
        <v>25.296696707754698</v>
      </c>
      <c r="G107" s="7">
        <f>G99*0.995</f>
        <v>150.21553270941899</v>
      </c>
      <c r="J107" s="7">
        <f>J99*0.995</f>
        <v>629.05389394642918</v>
      </c>
      <c r="M107" s="7">
        <f>M99*0.995</f>
        <v>825.68418054111373</v>
      </c>
      <c r="P107" s="7">
        <f>P99*0.995</f>
        <v>1032.1052256763919</v>
      </c>
      <c r="S107" s="7">
        <f>S99*0.995</f>
        <v>1290.1315320954898</v>
      </c>
      <c r="V107" s="7">
        <f>V99*0.995</f>
        <v>1290.1315320954898</v>
      </c>
      <c r="Y107" s="7">
        <f>Y99*0.995</f>
        <v>1032.1052256763919</v>
      </c>
      <c r="AB107" s="7">
        <f>AB99*0.995</f>
        <v>825.68418054111373</v>
      </c>
      <c r="AE107" s="7">
        <f>AE99*0.995</f>
        <v>629.05389394642907</v>
      </c>
      <c r="AH107" s="7">
        <f>AH99*0.995</f>
        <v>503.24311515714311</v>
      </c>
      <c r="AK107" s="7">
        <f>AK99*0.995</f>
        <v>402.59449212571462</v>
      </c>
      <c r="AL107" s="116" t="s">
        <v>88</v>
      </c>
      <c r="AM107" s="7">
        <f>SUM(D107,G107,J107,M107,P107,S107,V107,Y107,AB107,AE107,AH107,AK107)</f>
        <v>8635.2995012188803</v>
      </c>
      <c r="AO107" s="31"/>
      <c r="AP107" s="25">
        <f>AP99+AM107</f>
        <v>124923.47925744264</v>
      </c>
      <c r="AQ107" s="31"/>
      <c r="AR107" s="31"/>
    </row>
    <row r="108" spans="1:44" x14ac:dyDescent="0.25">
      <c r="A108" s="1" t="s">
        <v>20</v>
      </c>
      <c r="AL108" s="117"/>
    </row>
    <row r="109" spans="1:44" x14ac:dyDescent="0.25">
      <c r="A109" t="s">
        <v>32</v>
      </c>
      <c r="AL109" s="117"/>
    </row>
    <row r="110" spans="1:44" s="11" customFormat="1" x14ac:dyDescent="0.25">
      <c r="A110" s="11" t="s">
        <v>22</v>
      </c>
      <c r="D110" s="11">
        <f>D102*1.05</f>
        <v>0.48272618043474869</v>
      </c>
      <c r="G110" s="11">
        <f>G102*1.05</f>
        <v>0.48272618043474869</v>
      </c>
      <c r="J110" s="11">
        <f>J102*1.05</f>
        <v>0.4582127415845465</v>
      </c>
      <c r="M110" s="11">
        <f>M102*1.05</f>
        <v>0.53363870727747587</v>
      </c>
      <c r="P110" s="11">
        <f>P102*1.05</f>
        <v>0.47480645403699095</v>
      </c>
      <c r="S110" s="11">
        <f>S102*1.05</f>
        <v>0.51270800179768794</v>
      </c>
      <c r="V110" s="11">
        <f>V102*1.05</f>
        <v>0.44727597655907159</v>
      </c>
      <c r="Y110" s="11">
        <f>Y102*1.05</f>
        <v>0.62465306505154283</v>
      </c>
      <c r="AB110" s="11">
        <f>AB102*1.05</f>
        <v>0.64300635753222379</v>
      </c>
      <c r="AE110" s="11">
        <f>AE102*1.05</f>
        <v>0.64300635753222379</v>
      </c>
      <c r="AH110" s="11">
        <f>AH102*1.05</f>
        <v>0.64300635753222379</v>
      </c>
      <c r="AK110" s="11">
        <f>AK102*1.05</f>
        <v>0.64300635753222379</v>
      </c>
      <c r="AL110" s="117"/>
      <c r="AO110" s="32"/>
      <c r="AP110" s="26"/>
      <c r="AQ110" s="32"/>
      <c r="AR110" s="32"/>
    </row>
    <row r="111" spans="1:44" s="3" customFormat="1" x14ac:dyDescent="0.25">
      <c r="A111" s="20" t="s">
        <v>24</v>
      </c>
      <c r="D111" s="3">
        <f>D110*D107</f>
        <v>12.211377779350707</v>
      </c>
      <c r="G111" s="3">
        <f>G110*G107</f>
        <v>72.51297034678889</v>
      </c>
      <c r="J111" s="3">
        <f>J110*J107</f>
        <v>288.24050934962787</v>
      </c>
      <c r="M111" s="3">
        <f>M110*M107</f>
        <v>440.6170387234219</v>
      </c>
      <c r="P111" s="3">
        <f>P107*P110</f>
        <v>490.05022239645598</v>
      </c>
      <c r="S111" s="3">
        <f>S107*S110</f>
        <v>661.46075987686822</v>
      </c>
      <c r="V111" s="3">
        <f>V107*V110</f>
        <v>577.04484090766141</v>
      </c>
      <c r="Y111" s="3">
        <f>Y107*Y110</f>
        <v>644.70769267447258</v>
      </c>
      <c r="AB111" s="3">
        <f>AB107*AB110</f>
        <v>530.92017740172059</v>
      </c>
      <c r="AE111" s="3">
        <f>AE107*AE110</f>
        <v>404.48565303795516</v>
      </c>
      <c r="AH111" s="3">
        <f>AH107*AH110</f>
        <v>323.58852243036404</v>
      </c>
      <c r="AK111" s="3">
        <f>AK107*AK110</f>
        <v>258.87081794429133</v>
      </c>
      <c r="AL111" s="117"/>
      <c r="AO111" s="30"/>
      <c r="AP111" s="24"/>
      <c r="AQ111" s="30"/>
      <c r="AR111" s="30"/>
    </row>
    <row r="112" spans="1:44" s="4" customFormat="1" x14ac:dyDescent="0.25">
      <c r="A112" s="4" t="s">
        <v>25</v>
      </c>
      <c r="D112" s="4">
        <f>D111</f>
        <v>12.211377779350707</v>
      </c>
      <c r="G112" s="4">
        <f>G111</f>
        <v>72.51297034678889</v>
      </c>
      <c r="J112" s="4">
        <f>J111</f>
        <v>288.24050934962787</v>
      </c>
      <c r="M112" s="4">
        <f>M111</f>
        <v>440.6170387234219</v>
      </c>
      <c r="P112" s="4">
        <f>P111</f>
        <v>490.05022239645598</v>
      </c>
      <c r="S112" s="4">
        <f>S111</f>
        <v>661.46075987686822</v>
      </c>
      <c r="V112" s="4">
        <f>V111</f>
        <v>577.04484090766141</v>
      </c>
      <c r="Y112" s="4">
        <f>Y111</f>
        <v>644.70769267447258</v>
      </c>
      <c r="AB112" s="4">
        <f>AB111</f>
        <v>530.92017740172059</v>
      </c>
      <c r="AE112" s="4">
        <f>AE111</f>
        <v>404.48565303795516</v>
      </c>
      <c r="AH112" s="4">
        <f>AH111</f>
        <v>323.58852243036404</v>
      </c>
      <c r="AK112" s="4">
        <f>AK111</f>
        <v>258.87081794429133</v>
      </c>
      <c r="AL112" s="118"/>
      <c r="AO112" s="34">
        <f>SUM(D112,G112,J112,M112,P112,S112,V112,Y112,AB112,AE112,AH112,AK112)</f>
        <v>4704.7105828689782</v>
      </c>
      <c r="AP112" s="28"/>
      <c r="AQ112" s="34">
        <f>AQ104+AO112</f>
        <v>50351.363719595727</v>
      </c>
      <c r="AR112" s="34"/>
    </row>
    <row r="114" spans="1:44" x14ac:dyDescent="0.25">
      <c r="A114">
        <v>2029</v>
      </c>
    </row>
    <row r="115" spans="1:44" s="7" customFormat="1" x14ac:dyDescent="0.25">
      <c r="A115" s="7" t="s">
        <v>19</v>
      </c>
      <c r="D115" s="7">
        <f>D107*0.995</f>
        <v>25.170213224215924</v>
      </c>
      <c r="G115" s="7">
        <f>G107*0.995</f>
        <v>149.46445504587189</v>
      </c>
      <c r="J115" s="7">
        <f>J107*0.995</f>
        <v>625.90862447669701</v>
      </c>
      <c r="M115" s="7">
        <f>M107*0.995</f>
        <v>821.55575963840818</v>
      </c>
      <c r="P115" s="7">
        <f>P107*0.995</f>
        <v>1026.94469954801</v>
      </c>
      <c r="S115" s="7">
        <f>S107*0.995</f>
        <v>1283.6808744350124</v>
      </c>
      <c r="V115" s="7">
        <f>V107*0.995</f>
        <v>1283.6808744350124</v>
      </c>
      <c r="Y115" s="7">
        <f>Y107*0.995</f>
        <v>1026.94469954801</v>
      </c>
      <c r="AB115" s="7">
        <f>AB107*0.995</f>
        <v>821.55575963840818</v>
      </c>
      <c r="AE115" s="7">
        <f>AE107*0.995</f>
        <v>625.9086244766969</v>
      </c>
      <c r="AH115" s="7">
        <f>AH107*0.995</f>
        <v>500.72689958135737</v>
      </c>
      <c r="AK115" s="7">
        <f>AK107*0.995</f>
        <v>400.58151966508603</v>
      </c>
      <c r="AL115" s="116" t="s">
        <v>89</v>
      </c>
      <c r="AM115" s="7">
        <f>SUM(D115,G115,J115,M115,P115,S115,V115,Y115,AB115,AE115,AH115,AK115)</f>
        <v>8592.1230037127862</v>
      </c>
      <c r="AO115" s="31"/>
      <c r="AP115" s="25">
        <f>AP107+AM115</f>
        <v>133515.60226115544</v>
      </c>
      <c r="AQ115" s="31"/>
      <c r="AR115" s="31"/>
    </row>
    <row r="116" spans="1:44" x14ac:dyDescent="0.25">
      <c r="A116" s="1" t="s">
        <v>20</v>
      </c>
      <c r="AL116" s="117"/>
    </row>
    <row r="117" spans="1:44" x14ac:dyDescent="0.25">
      <c r="A117" t="s">
        <v>32</v>
      </c>
      <c r="AL117" s="117"/>
    </row>
    <row r="118" spans="1:44" s="11" customFormat="1" x14ac:dyDescent="0.25">
      <c r="A118" s="11" t="s">
        <v>22</v>
      </c>
      <c r="D118" s="11">
        <f>D110*1.05</f>
        <v>0.50686248945648615</v>
      </c>
      <c r="G118" s="11">
        <f>G110*1.05</f>
        <v>0.50686248945648615</v>
      </c>
      <c r="J118" s="11">
        <f>J110*1.05</f>
        <v>0.48112337866377386</v>
      </c>
      <c r="M118" s="11">
        <f>M110*1.05</f>
        <v>0.56032064264134973</v>
      </c>
      <c r="P118" s="11">
        <f>P110*1.05</f>
        <v>0.49854677673884051</v>
      </c>
      <c r="S118" s="11">
        <f>S110*1.05</f>
        <v>0.53834340188757235</v>
      </c>
      <c r="V118" s="11">
        <f>V110*1.05</f>
        <v>0.46963977538702517</v>
      </c>
      <c r="Y118" s="11">
        <f>Y110*1.05</f>
        <v>0.65588571830412001</v>
      </c>
      <c r="AB118" s="11">
        <f>AB110*1.05</f>
        <v>0.67515667540883506</v>
      </c>
      <c r="AE118" s="11">
        <f>AE110*1.05</f>
        <v>0.67515667540883506</v>
      </c>
      <c r="AH118" s="11">
        <f>AH110*1.05</f>
        <v>0.67515667540883506</v>
      </c>
      <c r="AK118" s="11">
        <f>AK110*1.05</f>
        <v>0.67515667540883506</v>
      </c>
      <c r="AL118" s="117"/>
      <c r="AO118" s="32"/>
      <c r="AP118" s="26"/>
      <c r="AQ118" s="32"/>
      <c r="AR118" s="32"/>
    </row>
    <row r="119" spans="1:44" s="3" customFormat="1" x14ac:dyDescent="0.25">
      <c r="A119" s="20" t="s">
        <v>24</v>
      </c>
      <c r="D119" s="3">
        <f>D118*D115</f>
        <v>12.757836934976652</v>
      </c>
      <c r="G119" s="3">
        <f>G118*G115</f>
        <v>75.757925769807684</v>
      </c>
      <c r="J119" s="3">
        <f>J118*J115</f>
        <v>301.13927214302373</v>
      </c>
      <c r="M119" s="3">
        <f>M118*M115</f>
        <v>460.33465120629512</v>
      </c>
      <c r="P119" s="3">
        <f>P115*P118</f>
        <v>511.97996984869741</v>
      </c>
      <c r="S119" s="3">
        <f>S115*S118</f>
        <v>691.06112888135817</v>
      </c>
      <c r="V119" s="3">
        <f>V115*V118</f>
        <v>602.86759753827926</v>
      </c>
      <c r="Y119" s="3">
        <f>Y115*Y118</f>
        <v>673.55836192165532</v>
      </c>
      <c r="AB119" s="3">
        <f>AB115*AB118</f>
        <v>554.67885534044763</v>
      </c>
      <c r="AE119" s="3">
        <f>AE115*AE118</f>
        <v>422.5863860114037</v>
      </c>
      <c r="AH119" s="3">
        <f>AH115*AH118</f>
        <v>338.06910880912284</v>
      </c>
      <c r="AK119" s="3">
        <f>AK115*AK118</f>
        <v>270.45528704729838</v>
      </c>
      <c r="AL119" s="117"/>
      <c r="AO119" s="30"/>
      <c r="AP119" s="24"/>
      <c r="AQ119" s="30"/>
      <c r="AR119" s="30"/>
    </row>
    <row r="120" spans="1:44" s="4" customFormat="1" x14ac:dyDescent="0.25">
      <c r="A120" s="4" t="s">
        <v>25</v>
      </c>
      <c r="D120" s="4">
        <f>D119</f>
        <v>12.757836934976652</v>
      </c>
      <c r="G120" s="4">
        <f>G119</f>
        <v>75.757925769807684</v>
      </c>
      <c r="J120" s="4">
        <f>J119</f>
        <v>301.13927214302373</v>
      </c>
      <c r="M120" s="4">
        <f>M119</f>
        <v>460.33465120629512</v>
      </c>
      <c r="P120" s="4">
        <f>P119</f>
        <v>511.97996984869741</v>
      </c>
      <c r="S120" s="4">
        <f>S119</f>
        <v>691.06112888135817</v>
      </c>
      <c r="V120" s="4">
        <f>V119</f>
        <v>602.86759753827926</v>
      </c>
      <c r="Y120" s="4">
        <f>Y119</f>
        <v>673.55836192165532</v>
      </c>
      <c r="AB120" s="4">
        <f>AB119</f>
        <v>554.67885534044763</v>
      </c>
      <c r="AE120" s="4">
        <f>AE119</f>
        <v>422.5863860114037</v>
      </c>
      <c r="AH120" s="4">
        <f>AH119</f>
        <v>338.06910880912284</v>
      </c>
      <c r="AK120" s="4">
        <f>AK119</f>
        <v>270.45528704729838</v>
      </c>
      <c r="AL120" s="118"/>
      <c r="AO120" s="34">
        <f>SUM(D120,G120,J120,M120,P120,S120,V120,Y120,AB120,AE120,AH120,AK120)</f>
        <v>4915.2463814523653</v>
      </c>
      <c r="AP120" s="28"/>
      <c r="AQ120" s="34">
        <f>AQ112+AO120</f>
        <v>55266.610101048092</v>
      </c>
      <c r="AR120" s="34"/>
    </row>
    <row r="122" spans="1:44" x14ac:dyDescent="0.25">
      <c r="A122">
        <v>2030</v>
      </c>
    </row>
    <row r="123" spans="1:44" s="7" customFormat="1" x14ac:dyDescent="0.25">
      <c r="A123" s="7" t="s">
        <v>19</v>
      </c>
      <c r="D123" s="7">
        <f>D115*0.995</f>
        <v>25.044362158094845</v>
      </c>
      <c r="G123" s="7">
        <f>G115*0.995</f>
        <v>148.71713277064254</v>
      </c>
      <c r="J123" s="7">
        <f>J115*0.995</f>
        <v>622.77908135431358</v>
      </c>
      <c r="M123" s="7">
        <f>M115*0.995</f>
        <v>817.44798084021613</v>
      </c>
      <c r="P123" s="7">
        <f>P115*0.995</f>
        <v>1021.8099760502699</v>
      </c>
      <c r="S123" s="7">
        <f>S115*0.995</f>
        <v>1277.2624700628373</v>
      </c>
      <c r="V123" s="7">
        <f>V115*0.995</f>
        <v>1277.2624700628373</v>
      </c>
      <c r="Y123" s="7">
        <f>Y115*0.995</f>
        <v>1021.8099760502699</v>
      </c>
      <c r="AB123" s="7">
        <f>AB115*0.995</f>
        <v>817.44798084021613</v>
      </c>
      <c r="AE123" s="7">
        <f>AE115*0.995</f>
        <v>622.77908135431346</v>
      </c>
      <c r="AH123" s="7">
        <f>AH115*0.995</f>
        <v>498.2232650834506</v>
      </c>
      <c r="AK123" s="7">
        <f>AK115*0.995</f>
        <v>398.57861206676063</v>
      </c>
      <c r="AL123" s="116" t="s">
        <v>90</v>
      </c>
      <c r="AM123" s="7">
        <f>SUM(D123,G123,J123,M123,P123,S123,V123,Y123,AB123,AE123,AH123,AK123)</f>
        <v>8549.1623886942234</v>
      </c>
      <c r="AO123" s="31"/>
      <c r="AP123" s="25">
        <f>AP115+AM123</f>
        <v>142064.76464984965</v>
      </c>
      <c r="AQ123" s="31"/>
      <c r="AR123" s="31"/>
    </row>
    <row r="124" spans="1:44" x14ac:dyDescent="0.25">
      <c r="A124" s="1" t="s">
        <v>20</v>
      </c>
      <c r="AL124" s="117"/>
    </row>
    <row r="125" spans="1:44" x14ac:dyDescent="0.25">
      <c r="A125" t="s">
        <v>32</v>
      </c>
      <c r="AL125" s="117"/>
    </row>
    <row r="126" spans="1:44" s="11" customFormat="1" x14ac:dyDescent="0.25">
      <c r="A126" s="11" t="s">
        <v>22</v>
      </c>
      <c r="D126" s="11">
        <f>D118*1.05</f>
        <v>0.53220561392931054</v>
      </c>
      <c r="G126" s="11">
        <f>G118*1.05</f>
        <v>0.53220561392931054</v>
      </c>
      <c r="J126" s="11">
        <f>J118*1.05</f>
        <v>0.5051795475969626</v>
      </c>
      <c r="M126" s="11">
        <f>M118*1.05</f>
        <v>0.58833667477341722</v>
      </c>
      <c r="P126" s="11">
        <f>P118*1.05</f>
        <v>0.52347411557578261</v>
      </c>
      <c r="S126" s="11">
        <f>S118*1.05</f>
        <v>0.56526057198195101</v>
      </c>
      <c r="V126" s="11">
        <f>V118*1.05</f>
        <v>0.49312176415637643</v>
      </c>
      <c r="Y126" s="11">
        <f>Y118*1.05</f>
        <v>0.68868000421932607</v>
      </c>
      <c r="AB126" s="11">
        <f>AB118*1.05</f>
        <v>0.7089145091792769</v>
      </c>
      <c r="AE126" s="11">
        <f>AE118*1.05</f>
        <v>0.7089145091792769</v>
      </c>
      <c r="AH126" s="11">
        <f>AH118*1.05</f>
        <v>0.7089145091792769</v>
      </c>
      <c r="AK126" s="11">
        <f>AK118*1.05</f>
        <v>0.7089145091792769</v>
      </c>
      <c r="AL126" s="117"/>
      <c r="AO126" s="32"/>
      <c r="AP126" s="26"/>
      <c r="AQ126" s="32"/>
      <c r="AR126" s="32"/>
    </row>
    <row r="127" spans="1:44" s="3" customFormat="1" x14ac:dyDescent="0.25">
      <c r="A127" s="20" t="s">
        <v>24</v>
      </c>
      <c r="D127" s="3">
        <f>D126*D123</f>
        <v>13.32875013781686</v>
      </c>
      <c r="G127" s="3">
        <f>G126*G123</f>
        <v>79.148092948006592</v>
      </c>
      <c r="J127" s="3">
        <f>J126*J123</f>
        <v>314.61525457142409</v>
      </c>
      <c r="M127" s="3">
        <f>M126*M123</f>
        <v>480.93462684777683</v>
      </c>
      <c r="P127" s="3">
        <f>P123*P126</f>
        <v>534.89107349942662</v>
      </c>
      <c r="S127" s="3">
        <f>S123*S126</f>
        <v>721.98611439879903</v>
      </c>
      <c r="V127" s="3">
        <f>V123*V126</f>
        <v>629.84592252811728</v>
      </c>
      <c r="Y127" s="3">
        <f>Y123*Y126</f>
        <v>703.70009861764936</v>
      </c>
      <c r="AB127" s="3">
        <f>AB123*AB126</f>
        <v>579.50073411693279</v>
      </c>
      <c r="AE127" s="3">
        <f>AE123*AE126</f>
        <v>441.49712678541408</v>
      </c>
      <c r="AH127" s="3">
        <f>AH123*AH126</f>
        <v>353.19770142833113</v>
      </c>
      <c r="AK127" s="3">
        <f>AK123*AK126</f>
        <v>282.55816114266503</v>
      </c>
      <c r="AL127" s="117"/>
      <c r="AO127" s="30"/>
      <c r="AP127" s="24"/>
      <c r="AQ127" s="30"/>
      <c r="AR127" s="30"/>
    </row>
    <row r="128" spans="1:44" s="4" customFormat="1" x14ac:dyDescent="0.25">
      <c r="A128" s="4" t="s">
        <v>25</v>
      </c>
      <c r="D128" s="4">
        <f>D127</f>
        <v>13.32875013781686</v>
      </c>
      <c r="G128" s="4">
        <f>G127</f>
        <v>79.148092948006592</v>
      </c>
      <c r="J128" s="4">
        <f>J127</f>
        <v>314.61525457142409</v>
      </c>
      <c r="M128" s="4">
        <f>M127</f>
        <v>480.93462684777683</v>
      </c>
      <c r="P128" s="4">
        <f>P127</f>
        <v>534.89107349942662</v>
      </c>
      <c r="S128" s="4">
        <f>S127</f>
        <v>721.98611439879903</v>
      </c>
      <c r="V128" s="4">
        <f>V127</f>
        <v>629.84592252811728</v>
      </c>
      <c r="Y128" s="4">
        <f>Y127</f>
        <v>703.70009861764936</v>
      </c>
      <c r="AB128" s="4">
        <f>AB127</f>
        <v>579.50073411693279</v>
      </c>
      <c r="AE128" s="4">
        <f>AE127</f>
        <v>441.49712678541408</v>
      </c>
      <c r="AH128" s="4">
        <f>AH127</f>
        <v>353.19770142833113</v>
      </c>
      <c r="AK128" s="4">
        <f>AK127</f>
        <v>282.55816114266503</v>
      </c>
      <c r="AL128" s="118"/>
      <c r="AO128" s="34">
        <f>SUM(D128,G128,J128,M128,P128,S128,V128,Y128,AB128,AE128,AH128,AK128)</f>
        <v>5135.2036570223599</v>
      </c>
      <c r="AP128" s="28"/>
      <c r="AQ128" s="34">
        <f>AQ120+AO128</f>
        <v>60401.81375807045</v>
      </c>
      <c r="AR128" s="34"/>
    </row>
    <row r="130" spans="1:44" x14ac:dyDescent="0.25">
      <c r="A130">
        <v>2031</v>
      </c>
    </row>
    <row r="131" spans="1:44" s="7" customFormat="1" x14ac:dyDescent="0.25">
      <c r="A131" s="7" t="s">
        <v>19</v>
      </c>
      <c r="D131" s="7">
        <f>D123*0.995</f>
        <v>24.919140347304371</v>
      </c>
      <c r="G131" s="7">
        <f>G123*0.995</f>
        <v>147.97354710678931</v>
      </c>
      <c r="J131" s="7">
        <f>J123*0.995</f>
        <v>619.665185947542</v>
      </c>
      <c r="M131" s="7">
        <f>M123*0.995</f>
        <v>813.36074093601508</v>
      </c>
      <c r="P131" s="7">
        <f>P123*0.995</f>
        <v>1016.7009261700185</v>
      </c>
      <c r="S131" s="7">
        <f>S123*0.995</f>
        <v>1270.8761577125231</v>
      </c>
      <c r="V131" s="7">
        <f>V123*0.995</f>
        <v>1270.8761577125231</v>
      </c>
      <c r="Y131" s="7">
        <f>Y123*0.995</f>
        <v>1016.7009261700185</v>
      </c>
      <c r="AB131" s="7">
        <f>AB123*0.995</f>
        <v>813.36074093601508</v>
      </c>
      <c r="AE131" s="7">
        <f>AE123*0.995</f>
        <v>619.66518594754189</v>
      </c>
      <c r="AH131" s="7">
        <f>AH123*0.995</f>
        <v>495.73214875803336</v>
      </c>
      <c r="AK131" s="7">
        <f>AK123*0.995</f>
        <v>396.58571900642681</v>
      </c>
      <c r="AL131" s="116" t="s">
        <v>91</v>
      </c>
      <c r="AM131" s="7">
        <f>SUM(D131,G131,J131,M131,P131,S131,V131,Y131,AB131,AE131,AH131,AK131)</f>
        <v>8506.4165767507493</v>
      </c>
      <c r="AO131" s="31"/>
      <c r="AP131" s="25">
        <f>AP123+AM131</f>
        <v>150571.1812266004</v>
      </c>
      <c r="AQ131" s="31"/>
      <c r="AR131" s="31"/>
    </row>
    <row r="132" spans="1:44" x14ac:dyDescent="0.25">
      <c r="A132" s="1" t="s">
        <v>20</v>
      </c>
      <c r="AL132" s="117"/>
    </row>
    <row r="133" spans="1:44" x14ac:dyDescent="0.25">
      <c r="A133" t="s">
        <v>32</v>
      </c>
      <c r="AL133" s="117"/>
    </row>
    <row r="134" spans="1:44" s="11" customFormat="1" x14ac:dyDescent="0.25">
      <c r="A134" s="11" t="s">
        <v>22</v>
      </c>
      <c r="D134" s="11">
        <f>D126*1.05</f>
        <v>0.55881589462577608</v>
      </c>
      <c r="G134" s="11">
        <f>G126*1.05</f>
        <v>0.55881589462577608</v>
      </c>
      <c r="J134" s="11">
        <f>J126*1.05</f>
        <v>0.53043852497681077</v>
      </c>
      <c r="M134" s="11">
        <f>M126*1.05</f>
        <v>0.6177535085120881</v>
      </c>
      <c r="P134" s="11">
        <f>P126*1.05</f>
        <v>0.5496478213545718</v>
      </c>
      <c r="S134" s="11">
        <f>S126*1.05</f>
        <v>0.59352360058104858</v>
      </c>
      <c r="V134" s="11">
        <f>V126*1.05</f>
        <v>0.51777785236419527</v>
      </c>
      <c r="Y134" s="11">
        <f>Y126*1.05</f>
        <v>0.72311400443029239</v>
      </c>
      <c r="AB134" s="11">
        <f>AB126*1.05</f>
        <v>0.74436023463824075</v>
      </c>
      <c r="AE134" s="11">
        <f>AE126*1.05</f>
        <v>0.74436023463824075</v>
      </c>
      <c r="AH134" s="11">
        <f>AH126*1.05</f>
        <v>0.74436023463824075</v>
      </c>
      <c r="AK134" s="11">
        <f>AK126*1.05</f>
        <v>0.74436023463824075</v>
      </c>
      <c r="AL134" s="117"/>
      <c r="AO134" s="32"/>
      <c r="AP134" s="26"/>
      <c r="AQ134" s="32"/>
      <c r="AR134" s="32"/>
    </row>
    <row r="135" spans="1:44" s="3" customFormat="1" x14ac:dyDescent="0.25">
      <c r="A135" s="20" t="s">
        <v>24</v>
      </c>
      <c r="D135" s="3">
        <f>D134*D131</f>
        <v>13.925211706484165</v>
      </c>
      <c r="G135" s="3">
        <f>G134*G131</f>
        <v>82.689970107429886</v>
      </c>
      <c r="J135" s="3">
        <f>J134*J131</f>
        <v>328.69428721349533</v>
      </c>
      <c r="M135" s="3">
        <f>M131*M134</f>
        <v>502.45645139921487</v>
      </c>
      <c r="P135" s="3">
        <f>P131*P134</f>
        <v>558.82744903852608</v>
      </c>
      <c r="S135" s="3">
        <f>S131*S134</f>
        <v>754.29499301814531</v>
      </c>
      <c r="V135" s="3">
        <f>V131*V134</f>
        <v>658.03152756125053</v>
      </c>
      <c r="Y135" s="3">
        <f>Y131*Y134</f>
        <v>735.19067803078917</v>
      </c>
      <c r="AB135" s="3">
        <f>AB131*AB134</f>
        <v>605.43339196866555</v>
      </c>
      <c r="AE135" s="3">
        <f>AE131*AE134</f>
        <v>461.25412320906133</v>
      </c>
      <c r="AH135" s="3">
        <f>AH131*AH134</f>
        <v>369.00329856724898</v>
      </c>
      <c r="AK135" s="3">
        <f>AK131*AK134</f>
        <v>295.20263885379927</v>
      </c>
      <c r="AL135" s="117"/>
      <c r="AO135" s="30"/>
      <c r="AP135" s="24"/>
      <c r="AQ135" s="30"/>
      <c r="AR135" s="30"/>
    </row>
    <row r="136" spans="1:44" s="4" customFormat="1" x14ac:dyDescent="0.25">
      <c r="A136" s="4" t="s">
        <v>25</v>
      </c>
      <c r="D136" s="4">
        <f>D135</f>
        <v>13.925211706484165</v>
      </c>
      <c r="G136" s="4">
        <f>G135</f>
        <v>82.689970107429886</v>
      </c>
      <c r="J136" s="4">
        <f>J135</f>
        <v>328.69428721349533</v>
      </c>
      <c r="M136" s="4">
        <f>M135</f>
        <v>502.45645139921487</v>
      </c>
      <c r="P136" s="4">
        <f>P135</f>
        <v>558.82744903852608</v>
      </c>
      <c r="S136" s="4">
        <f>S135</f>
        <v>754.29499301814531</v>
      </c>
      <c r="V136" s="4">
        <f>V135</f>
        <v>658.03152756125053</v>
      </c>
      <c r="Y136" s="4">
        <f>Y135</f>
        <v>735.19067803078917</v>
      </c>
      <c r="AB136" s="4">
        <f>AB135</f>
        <v>605.43339196866555</v>
      </c>
      <c r="AE136" s="4">
        <f>AE135</f>
        <v>461.25412320906133</v>
      </c>
      <c r="AH136" s="4">
        <f>AH135</f>
        <v>369.00329856724898</v>
      </c>
      <c r="AK136" s="4">
        <f>AK135</f>
        <v>295.20263885379927</v>
      </c>
      <c r="AL136" s="118"/>
      <c r="AO136" s="34">
        <f>SUM(D136,G136,J136,M136,P136,S136,V136,Y136,AB136,AE136,AH136,AK136)</f>
        <v>5365.0040206741105</v>
      </c>
      <c r="AP136" s="28"/>
      <c r="AQ136" s="34">
        <f>AQ128+AO136</f>
        <v>65766.81777874456</v>
      </c>
      <c r="AR136" s="34"/>
    </row>
    <row r="138" spans="1:44" x14ac:dyDescent="0.25">
      <c r="A138">
        <v>2032</v>
      </c>
    </row>
    <row r="139" spans="1:44" s="7" customFormat="1" x14ac:dyDescent="0.25">
      <c r="A139" s="7" t="s">
        <v>19</v>
      </c>
      <c r="D139" s="7">
        <f>D131*0.995</f>
        <v>24.79454464556785</v>
      </c>
      <c r="G139" s="7">
        <f>G131*0.995</f>
        <v>147.23367937125536</v>
      </c>
      <c r="J139" s="7">
        <f>J131*0.995</f>
        <v>616.56686001780429</v>
      </c>
      <c r="M139" s="7">
        <f>M131*0.995</f>
        <v>809.29393723133501</v>
      </c>
      <c r="P139" s="7">
        <f>P131*0.995</f>
        <v>1011.6174215391684</v>
      </c>
      <c r="S139" s="7">
        <f>S131*0.995</f>
        <v>1264.5217769239605</v>
      </c>
      <c r="V139" s="7">
        <f>V131*0.995</f>
        <v>1264.5217769239605</v>
      </c>
      <c r="Y139" s="7">
        <f>Y131*0.995</f>
        <v>1011.6174215391684</v>
      </c>
      <c r="AB139" s="7">
        <f>AB131*0.995</f>
        <v>809.29393723133501</v>
      </c>
      <c r="AE139" s="7">
        <f>AE131*0.995</f>
        <v>616.56686001780417</v>
      </c>
      <c r="AH139" s="7">
        <f>AH131*0.995</f>
        <v>493.2534880142432</v>
      </c>
      <c r="AK139" s="7">
        <f>AK131*0.995</f>
        <v>394.60279041139466</v>
      </c>
      <c r="AL139" s="116" t="s">
        <v>92</v>
      </c>
      <c r="AM139" s="7">
        <f>SUM(D139,G139,J139,M139,P139,S139,V139,Y139,AB139,AE139,AH139,AK139)</f>
        <v>8463.8844938669972</v>
      </c>
      <c r="AO139" s="31"/>
      <c r="AP139" s="25">
        <f>AP131+AM139</f>
        <v>159035.06572046739</v>
      </c>
      <c r="AQ139" s="31"/>
      <c r="AR139" s="31"/>
    </row>
    <row r="140" spans="1:44" x14ac:dyDescent="0.25">
      <c r="A140" s="1" t="s">
        <v>20</v>
      </c>
      <c r="AL140" s="117"/>
    </row>
    <row r="141" spans="1:44" x14ac:dyDescent="0.25">
      <c r="A141" t="s">
        <v>32</v>
      </c>
      <c r="AL141" s="117"/>
    </row>
    <row r="142" spans="1:44" s="11" customFormat="1" x14ac:dyDescent="0.25">
      <c r="A142" s="11" t="s">
        <v>22</v>
      </c>
      <c r="D142" s="11">
        <f>D134*1.05</f>
        <v>0.58675668935706493</v>
      </c>
      <c r="G142" s="11">
        <f>G134*1.05</f>
        <v>0.58675668935706493</v>
      </c>
      <c r="J142" s="11">
        <f>J134*1.05</f>
        <v>0.5569604512256513</v>
      </c>
      <c r="M142" s="11">
        <f>M134*1.05</f>
        <v>0.64864118393769254</v>
      </c>
      <c r="P142" s="11">
        <f>P134*1.05</f>
        <v>0.57713021242230045</v>
      </c>
      <c r="S142" s="11">
        <f>S134*1.05</f>
        <v>0.62319978061010106</v>
      </c>
      <c r="V142" s="11">
        <f>V134*1.05</f>
        <v>0.54366674498240508</v>
      </c>
      <c r="Y142" s="11">
        <f>Y134*1.05</f>
        <v>0.75926970465180699</v>
      </c>
      <c r="AB142" s="11">
        <f>AB134*1.05</f>
        <v>0.78157824637015283</v>
      </c>
      <c r="AE142" s="11">
        <f>AE134*1.05</f>
        <v>0.78157824637015283</v>
      </c>
      <c r="AH142" s="11">
        <f>AH134*1.05</f>
        <v>0.78157824637015283</v>
      </c>
      <c r="AK142" s="11">
        <f>AK134*1.05</f>
        <v>0.78157824637015283</v>
      </c>
      <c r="AL142" s="117"/>
      <c r="AO142" s="32"/>
      <c r="AP142" s="26"/>
      <c r="AQ142" s="32"/>
      <c r="AR142" s="32"/>
    </row>
    <row r="143" spans="1:44" s="3" customFormat="1" x14ac:dyDescent="0.25">
      <c r="A143" s="20" t="s">
        <v>24</v>
      </c>
      <c r="D143" s="3">
        <f>D142*D139</f>
        <v>14.548364930349333</v>
      </c>
      <c r="G143" s="3">
        <f>G142*G139</f>
        <v>86.390346269737378</v>
      </c>
      <c r="J143" s="3">
        <f>J142*J139</f>
        <v>343.40335656629924</v>
      </c>
      <c r="M143" s="3">
        <f>M142*M139</f>
        <v>524.94137759932983</v>
      </c>
      <c r="P143" s="3">
        <f>P139*P142</f>
        <v>583.83497738300014</v>
      </c>
      <c r="S143" s="3">
        <f>S139*S142</f>
        <v>788.04969395570731</v>
      </c>
      <c r="V143" s="3">
        <f>V139*V142</f>
        <v>687.47843841961651</v>
      </c>
      <c r="Y143" s="3">
        <f>Y139*Y142</f>
        <v>768.09046087266688</v>
      </c>
      <c r="AB143" s="3">
        <f>AB139*AB142</f>
        <v>632.52653625926337</v>
      </c>
      <c r="AE143" s="3">
        <f>AE139*AE142</f>
        <v>481.89524522266686</v>
      </c>
      <c r="AH143" s="3">
        <f>AH139*AH142</f>
        <v>385.51619617813338</v>
      </c>
      <c r="AK143" s="3">
        <f>AK139*AK142</f>
        <v>308.41295694250681</v>
      </c>
      <c r="AL143" s="117"/>
      <c r="AO143" s="30"/>
      <c r="AP143" s="24"/>
      <c r="AQ143" s="30"/>
      <c r="AR143" s="30"/>
    </row>
    <row r="144" spans="1:44" s="4" customFormat="1" x14ac:dyDescent="0.25">
      <c r="A144" s="4" t="s">
        <v>25</v>
      </c>
      <c r="D144" s="4">
        <f>D143</f>
        <v>14.548364930349333</v>
      </c>
      <c r="G144" s="4">
        <f>G143</f>
        <v>86.390346269737378</v>
      </c>
      <c r="J144" s="4">
        <f>J143</f>
        <v>343.40335656629924</v>
      </c>
      <c r="M144" s="4">
        <f>M143</f>
        <v>524.94137759932983</v>
      </c>
      <c r="P144" s="4">
        <f>P143</f>
        <v>583.83497738300014</v>
      </c>
      <c r="S144" s="4">
        <f>S143</f>
        <v>788.04969395570731</v>
      </c>
      <c r="V144" s="4">
        <f>V143</f>
        <v>687.47843841961651</v>
      </c>
      <c r="Y144" s="4">
        <f>Y143</f>
        <v>768.09046087266688</v>
      </c>
      <c r="AB144" s="4">
        <f>AB143</f>
        <v>632.52653625926337</v>
      </c>
      <c r="AE144" s="4">
        <f>AE143</f>
        <v>481.89524522266686</v>
      </c>
      <c r="AH144" s="4">
        <f>AH143</f>
        <v>385.51619617813338</v>
      </c>
      <c r="AK144" s="4">
        <f>AK143</f>
        <v>308.41295694250681</v>
      </c>
      <c r="AL144" s="118"/>
      <c r="AO144" s="34">
        <f>SUM(D144,G144,J144,M144,P144,S144,V144,Y144,AB144,AE144,AH144,AK144)</f>
        <v>5605.0879505992771</v>
      </c>
      <c r="AP144" s="28"/>
      <c r="AQ144" s="34">
        <f>AQ136+AO144</f>
        <v>71371.905729343838</v>
      </c>
      <c r="AR144" s="34"/>
    </row>
    <row r="146" spans="1:44" x14ac:dyDescent="0.25">
      <c r="A146">
        <v>2033</v>
      </c>
    </row>
    <row r="147" spans="1:44" s="7" customFormat="1" x14ac:dyDescent="0.25">
      <c r="A147" s="7" t="s">
        <v>19</v>
      </c>
      <c r="D147" s="7">
        <f>D139*0.995</f>
        <v>24.67057192234001</v>
      </c>
      <c r="G147" s="7">
        <f>G139*0.995</f>
        <v>146.49751097439909</v>
      </c>
      <c r="J147" s="7">
        <f>J139*0.995</f>
        <v>613.48402571771521</v>
      </c>
      <c r="M147" s="7">
        <f>M139*0.995</f>
        <v>805.24746754517832</v>
      </c>
      <c r="P147" s="7">
        <f>P139*0.995</f>
        <v>1006.5593344314725</v>
      </c>
      <c r="S147" s="7">
        <f>S139*0.995</f>
        <v>1258.1991680393407</v>
      </c>
      <c r="V147" s="7">
        <f>V139*0.995</f>
        <v>1258.1991680393407</v>
      </c>
      <c r="Y147" s="7">
        <f>Y139*0.995</f>
        <v>1006.5593344314725</v>
      </c>
      <c r="AB147" s="7">
        <f>AB139*0.995</f>
        <v>805.24746754517832</v>
      </c>
      <c r="AE147" s="7">
        <f>AE139*0.995</f>
        <v>613.4840257177151</v>
      </c>
      <c r="AH147" s="7">
        <f>AH139*0.995</f>
        <v>490.78722057417201</v>
      </c>
      <c r="AK147" s="7">
        <f>AK139*0.995</f>
        <v>392.62977645933768</v>
      </c>
      <c r="AL147" s="116" t="s">
        <v>93</v>
      </c>
      <c r="AM147" s="7">
        <f>SUM(D147,G147,J147,M147,P147,S147,V147,Y147,AB147,AE147,AH147,AK147)</f>
        <v>8421.5650713976629</v>
      </c>
      <c r="AO147" s="31"/>
      <c r="AP147" s="25">
        <f>AP139+AM147</f>
        <v>167456.63079186506</v>
      </c>
      <c r="AQ147" s="31"/>
      <c r="AR147" s="31"/>
    </row>
    <row r="148" spans="1:44" x14ac:dyDescent="0.25">
      <c r="A148" s="1" t="s">
        <v>20</v>
      </c>
      <c r="AL148" s="117"/>
    </row>
    <row r="149" spans="1:44" x14ac:dyDescent="0.25">
      <c r="A149" t="s">
        <v>32</v>
      </c>
      <c r="AL149" s="117"/>
    </row>
    <row r="150" spans="1:44" s="11" customFormat="1" x14ac:dyDescent="0.25">
      <c r="A150" s="11" t="s">
        <v>22</v>
      </c>
      <c r="D150" s="11">
        <f>D142*1.05</f>
        <v>0.61609452382491825</v>
      </c>
      <c r="G150" s="11">
        <f>G142*1.05</f>
        <v>0.61609452382491825</v>
      </c>
      <c r="J150" s="11">
        <f>J142*1.05</f>
        <v>0.5848084737869339</v>
      </c>
      <c r="M150" s="11">
        <f>M142*1.05</f>
        <v>0.68107324313457718</v>
      </c>
      <c r="P150" s="11">
        <f>P142*1.05</f>
        <v>0.6059867230434155</v>
      </c>
      <c r="S150" s="11">
        <f>S142*1.05</f>
        <v>0.65435976964060616</v>
      </c>
      <c r="V150" s="11">
        <f>V142*1.05</f>
        <v>0.57085008223152534</v>
      </c>
      <c r="Y150" s="11">
        <f>Y142*1.05</f>
        <v>0.7972331898843974</v>
      </c>
      <c r="AB150" s="11">
        <f>AB142*1.05</f>
        <v>0.82065715868866052</v>
      </c>
      <c r="AE150" s="11">
        <f>AE142*1.05</f>
        <v>0.82065715868866052</v>
      </c>
      <c r="AH150" s="11">
        <f>AH142*1.05</f>
        <v>0.82065715868866052</v>
      </c>
      <c r="AK150" s="11">
        <f>AK142*1.05</f>
        <v>0.82065715868866052</v>
      </c>
      <c r="AL150" s="117"/>
      <c r="AO150" s="32"/>
      <c r="AP150" s="26"/>
      <c r="AQ150" s="32"/>
      <c r="AR150" s="32"/>
    </row>
    <row r="151" spans="1:44" s="6" customFormat="1" x14ac:dyDescent="0.25">
      <c r="A151" s="21" t="s">
        <v>24</v>
      </c>
      <c r="D151" s="6">
        <f>D150*D147</f>
        <v>15.199404260982465</v>
      </c>
      <c r="G151" s="6">
        <f>G150*G147</f>
        <v>90.256314265308148</v>
      </c>
      <c r="J151" s="6">
        <f>J150*J147</f>
        <v>358.77065677264113</v>
      </c>
      <c r="M151" s="6">
        <f>M150*M147</f>
        <v>548.43250424689973</v>
      </c>
      <c r="P151" s="6">
        <f>P147*P150</f>
        <v>609.96159262088941</v>
      </c>
      <c r="S151" s="6">
        <f>S147*S150</f>
        <v>823.31491776022528</v>
      </c>
      <c r="V151" s="6">
        <f>V147*V150</f>
        <v>718.2430985388944</v>
      </c>
      <c r="Y151" s="6">
        <f>Y147*Y150</f>
        <v>802.46250899671884</v>
      </c>
      <c r="AB151" s="6">
        <f>AB147*AB150</f>
        <v>660.83209875686543</v>
      </c>
      <c r="AE151" s="6">
        <f>AE147*AE150</f>
        <v>503.4600574463812</v>
      </c>
      <c r="AH151" s="6">
        <f>AH147*AH150</f>
        <v>402.7680459571049</v>
      </c>
      <c r="AK151" s="6">
        <f>AK147*AK150</f>
        <v>322.21443676568396</v>
      </c>
      <c r="AL151" s="117"/>
      <c r="AO151" s="30"/>
      <c r="AP151" s="24"/>
      <c r="AQ151" s="30"/>
      <c r="AR151" s="30"/>
    </row>
    <row r="152" spans="1:44" s="4" customFormat="1" x14ac:dyDescent="0.25">
      <c r="A152" s="4" t="s">
        <v>25</v>
      </c>
      <c r="D152" s="4">
        <f>D151</f>
        <v>15.199404260982465</v>
      </c>
      <c r="G152" s="4">
        <f>G151</f>
        <v>90.256314265308148</v>
      </c>
      <c r="J152" s="4">
        <f>J151</f>
        <v>358.77065677264113</v>
      </c>
      <c r="M152" s="4">
        <f>M151</f>
        <v>548.43250424689973</v>
      </c>
      <c r="P152" s="4">
        <f>P151</f>
        <v>609.96159262088941</v>
      </c>
      <c r="S152" s="4">
        <f>S151</f>
        <v>823.31491776022528</v>
      </c>
      <c r="V152" s="4">
        <f>V151</f>
        <v>718.2430985388944</v>
      </c>
      <c r="Y152" s="4">
        <f>Y151</f>
        <v>802.46250899671884</v>
      </c>
      <c r="AB152" s="4">
        <f>AB151</f>
        <v>660.83209875686543</v>
      </c>
      <c r="AE152" s="4">
        <f>AE151</f>
        <v>503.4600574463812</v>
      </c>
      <c r="AH152" s="4">
        <f>AH151</f>
        <v>402.7680459571049</v>
      </c>
      <c r="AK152" s="4">
        <f>AK151</f>
        <v>322.21443676568396</v>
      </c>
      <c r="AL152" s="118"/>
      <c r="AO152" s="34">
        <f>SUM(D152,G152,J152,M152,P152,S152,V152,Y152,AB152,AE152,AH152,AK152)</f>
        <v>5855.915636388595</v>
      </c>
      <c r="AP152" s="28"/>
      <c r="AQ152" s="34">
        <f>AQ144+AO152</f>
        <v>77227.821365732438</v>
      </c>
      <c r="AR152" s="34"/>
    </row>
    <row r="154" spans="1:44" x14ac:dyDescent="0.25">
      <c r="A154">
        <v>2034</v>
      </c>
    </row>
    <row r="155" spans="1:44" s="7" customFormat="1" x14ac:dyDescent="0.25">
      <c r="A155" s="7" t="s">
        <v>19</v>
      </c>
      <c r="D155" s="7">
        <f>D147*0.995</f>
        <v>24.54721906272831</v>
      </c>
      <c r="G155" s="7">
        <f>G147*0.995</f>
        <v>145.7650234195271</v>
      </c>
      <c r="J155" s="7">
        <f>J147*0.995</f>
        <v>610.41660558912668</v>
      </c>
      <c r="M155" s="7">
        <f>M147*0.995</f>
        <v>801.22123020745244</v>
      </c>
      <c r="P155" s="7">
        <f>P147*0.995</f>
        <v>1001.5265377593151</v>
      </c>
      <c r="S155" s="7">
        <f>S147*0.995</f>
        <v>1251.908172199144</v>
      </c>
      <c r="V155" s="7">
        <f>V147*0.995</f>
        <v>1251.908172199144</v>
      </c>
      <c r="Y155" s="7">
        <f>Y147*0.995</f>
        <v>1001.5265377593151</v>
      </c>
      <c r="AB155" s="7">
        <f>AB147*0.995</f>
        <v>801.22123020745244</v>
      </c>
      <c r="AE155" s="7">
        <f>AE147*0.995</f>
        <v>610.41660558912656</v>
      </c>
      <c r="AH155" s="7">
        <f>AH147*0.995</f>
        <v>488.33328447130117</v>
      </c>
      <c r="AK155" s="7">
        <f>AK147*0.995</f>
        <v>390.66662757704097</v>
      </c>
      <c r="AL155" s="116" t="s">
        <v>94</v>
      </c>
      <c r="AM155" s="7">
        <f>SUM(D155,G155,J155,M155,P155,S155,V155,Y155,AB155,AE155,AH155,AK155)</f>
        <v>8379.4572460406744</v>
      </c>
      <c r="AO155" s="31"/>
      <c r="AP155" s="25">
        <f>AP147+AM155</f>
        <v>175836.08803790572</v>
      </c>
      <c r="AQ155" s="31"/>
      <c r="AR155" s="31"/>
    </row>
    <row r="156" spans="1:44" x14ac:dyDescent="0.25">
      <c r="A156" s="1" t="s">
        <v>20</v>
      </c>
      <c r="AL156" s="117"/>
    </row>
    <row r="157" spans="1:44" x14ac:dyDescent="0.25">
      <c r="A157" t="s">
        <v>32</v>
      </c>
      <c r="AL157" s="117"/>
    </row>
    <row r="158" spans="1:44" s="11" customFormat="1" x14ac:dyDescent="0.25">
      <c r="A158" s="11" t="s">
        <v>22</v>
      </c>
      <c r="D158" s="11">
        <f>D150*1.05</f>
        <v>0.64689925001616422</v>
      </c>
      <c r="G158" s="11">
        <f>G150*1.05</f>
        <v>0.64689925001616422</v>
      </c>
      <c r="J158" s="11">
        <f>J150*1.05</f>
        <v>0.61404889747628066</v>
      </c>
      <c r="M158" s="11">
        <f>M150*1.05</f>
        <v>0.71512690529130607</v>
      </c>
      <c r="P158" s="11">
        <f>P150*1.05</f>
        <v>0.63628605919558634</v>
      </c>
      <c r="S158" s="11">
        <f>S150*1.05</f>
        <v>0.68707775812263649</v>
      </c>
      <c r="V158" s="11">
        <f>V150*1.05</f>
        <v>0.59939258634310166</v>
      </c>
      <c r="Y158" s="11">
        <f>Y150*1.05</f>
        <v>0.83709484937861733</v>
      </c>
      <c r="AB158" s="11">
        <f>AB150*1.05</f>
        <v>0.86169001662309352</v>
      </c>
      <c r="AE158" s="11">
        <f>AE150*1.05</f>
        <v>0.86169001662309352</v>
      </c>
      <c r="AH158" s="11">
        <f>AH150*1.05</f>
        <v>0.86169001662309352</v>
      </c>
      <c r="AK158" s="11">
        <f>AK150*1.05</f>
        <v>0.86169001662309352</v>
      </c>
      <c r="AL158" s="117"/>
      <c r="AO158" s="32"/>
      <c r="AP158" s="26"/>
      <c r="AQ158" s="32"/>
      <c r="AR158" s="32"/>
    </row>
    <row r="159" spans="1:44" s="3" customFormat="1" x14ac:dyDescent="0.25">
      <c r="A159" s="20" t="s">
        <v>24</v>
      </c>
      <c r="D159" s="3">
        <f>D158*D155</f>
        <v>15.879577601661433</v>
      </c>
      <c r="G159" s="3">
        <f>G158*G155</f>
        <v>94.295284328680694</v>
      </c>
      <c r="J159" s="3">
        <f>J158*J155</f>
        <v>374.82564366321691</v>
      </c>
      <c r="M159" s="3">
        <f>M158*M155</f>
        <v>572.97485881194859</v>
      </c>
      <c r="P159" s="3">
        <f>P155*P158</f>
        <v>637.25737389067422</v>
      </c>
      <c r="S159" s="3">
        <f>S155*S158</f>
        <v>860.15826032999541</v>
      </c>
      <c r="V159" s="3">
        <f>V155*V158</f>
        <v>750.38447719851001</v>
      </c>
      <c r="Y159" s="3">
        <f>Y155*Y158</f>
        <v>838.37270627432201</v>
      </c>
      <c r="AB159" s="3">
        <f>AB155*AB158</f>
        <v>690.40433517623512</v>
      </c>
      <c r="AE159" s="3">
        <f>AE155*AE158</f>
        <v>525.98989501710685</v>
      </c>
      <c r="AH159" s="3">
        <f>AH155*AH158</f>
        <v>420.79191601368535</v>
      </c>
      <c r="AK159" s="3">
        <f>AK155*AK158</f>
        <v>336.63353281094834</v>
      </c>
      <c r="AL159" s="117"/>
      <c r="AO159" s="30"/>
      <c r="AP159" s="24"/>
      <c r="AQ159" s="30"/>
      <c r="AR159" s="30"/>
    </row>
    <row r="160" spans="1:44" s="4" customFormat="1" x14ac:dyDescent="0.25">
      <c r="A160" s="4" t="s">
        <v>25</v>
      </c>
      <c r="D160" s="4">
        <f>D159</f>
        <v>15.879577601661433</v>
      </c>
      <c r="G160" s="4">
        <f>G159</f>
        <v>94.295284328680694</v>
      </c>
      <c r="J160" s="4">
        <f>J159</f>
        <v>374.82564366321691</v>
      </c>
      <c r="M160" s="4">
        <f>M159</f>
        <v>572.97485881194859</v>
      </c>
      <c r="P160" s="4">
        <f>P159</f>
        <v>637.25737389067422</v>
      </c>
      <c r="S160" s="4">
        <f>S159</f>
        <v>860.15826032999541</v>
      </c>
      <c r="V160" s="4">
        <f>V159</f>
        <v>750.38447719851001</v>
      </c>
      <c r="Y160" s="4">
        <f>Y159</f>
        <v>838.37270627432201</v>
      </c>
      <c r="AB160" s="4">
        <f>AB159</f>
        <v>690.40433517623512</v>
      </c>
      <c r="AE160" s="4">
        <f>AE159</f>
        <v>525.98989501710685</v>
      </c>
      <c r="AH160" s="4">
        <f>AH159</f>
        <v>420.79191601368535</v>
      </c>
      <c r="AK160" s="4">
        <f>AK159</f>
        <v>336.63353281094834</v>
      </c>
      <c r="AL160" s="118"/>
      <c r="AO160" s="34">
        <f>SUM(D160,G160,J160,M160,P160,S160,V160,Y160,AB160,AE160,AH160,AK160)</f>
        <v>6117.9678611169838</v>
      </c>
      <c r="AP160" s="28"/>
      <c r="AQ160" s="34">
        <f>AQ152+AO160</f>
        <v>83345.789226849418</v>
      </c>
      <c r="AR160" s="34"/>
    </row>
    <row r="162" spans="1:44" x14ac:dyDescent="0.25">
      <c r="A162">
        <v>2035</v>
      </c>
    </row>
    <row r="163" spans="1:44" s="7" customFormat="1" x14ac:dyDescent="0.25">
      <c r="A163" s="7" t="s">
        <v>19</v>
      </c>
      <c r="D163" s="7">
        <f>D155*0.995</f>
        <v>24.424482967414669</v>
      </c>
      <c r="G163" s="7">
        <f>G155*0.995</f>
        <v>145.03619830242945</v>
      </c>
      <c r="J163" s="7">
        <f>J155*0.995</f>
        <v>607.36452256118105</v>
      </c>
      <c r="M163" s="7">
        <f>M155*0.995</f>
        <v>797.21512405641522</v>
      </c>
      <c r="P163" s="7">
        <f>P155*0.995</f>
        <v>996.5189050705186</v>
      </c>
      <c r="S163" s="7">
        <f>S155*0.995</f>
        <v>1245.6486313381483</v>
      </c>
      <c r="V163" s="7">
        <f>V155*0.995</f>
        <v>1245.6486313381483</v>
      </c>
      <c r="Y163" s="7">
        <f>Y155*0.995</f>
        <v>996.5189050705186</v>
      </c>
      <c r="AB163" s="7">
        <f>AB155*0.995</f>
        <v>797.21512405641522</v>
      </c>
      <c r="AE163" s="7">
        <f>AE155*0.995</f>
        <v>607.36452256118093</v>
      </c>
      <c r="AH163" s="7">
        <f>AH155*0.995</f>
        <v>485.89161804894468</v>
      </c>
      <c r="AK163" s="7">
        <f>AK155*0.995</f>
        <v>388.71329443915579</v>
      </c>
      <c r="AL163" s="116" t="s">
        <v>95</v>
      </c>
      <c r="AM163" s="7">
        <f>SUM(D163,G163,J163,M163,P163,S163,V163,Y163,AB163,AE163,AH163,AK163)</f>
        <v>8337.5599598104709</v>
      </c>
      <c r="AO163" s="31"/>
      <c r="AP163" s="25">
        <v>184173.64799771618</v>
      </c>
      <c r="AQ163" s="31"/>
      <c r="AR163" s="31"/>
    </row>
    <row r="164" spans="1:44" x14ac:dyDescent="0.25">
      <c r="A164" s="1" t="s">
        <v>20</v>
      </c>
      <c r="AL164" s="117"/>
    </row>
    <row r="165" spans="1:44" x14ac:dyDescent="0.25">
      <c r="A165" t="s">
        <v>32</v>
      </c>
      <c r="AL165" s="117"/>
    </row>
    <row r="166" spans="1:44" s="11" customFormat="1" x14ac:dyDescent="0.25">
      <c r="A166" s="11" t="s">
        <v>22</v>
      </c>
      <c r="D166" s="11">
        <f>D158*1.05</f>
        <v>0.67924421251697242</v>
      </c>
      <c r="G166" s="11">
        <f>G158*1.05</f>
        <v>0.67924421251697242</v>
      </c>
      <c r="J166" s="11">
        <f>J158*1.05</f>
        <v>0.64475134235009468</v>
      </c>
      <c r="M166" s="11">
        <f>M158*1.05</f>
        <v>0.75088325055587135</v>
      </c>
      <c r="P166" s="11">
        <f>P158*1.05</f>
        <v>0.66810036215536572</v>
      </c>
      <c r="S166" s="11">
        <f>S158*1.05</f>
        <v>0.7214316460287683</v>
      </c>
      <c r="V166" s="11">
        <f>V158*1.05</f>
        <v>0.62936221566025674</v>
      </c>
      <c r="Y166" s="11">
        <f>Y158*1.05</f>
        <v>0.87894959184754828</v>
      </c>
      <c r="AB166" s="11">
        <f>AB158*1.05</f>
        <v>0.90477451745424819</v>
      </c>
      <c r="AE166" s="11">
        <f>AE158*1.05</f>
        <v>0.90477451745424819</v>
      </c>
      <c r="AH166" s="11">
        <f>AH158*1.05</f>
        <v>0.90477451745424819</v>
      </c>
      <c r="AK166" s="11">
        <f>AK158*1.05</f>
        <v>0.90477451745424819</v>
      </c>
      <c r="AL166" s="117"/>
      <c r="AO166" s="32"/>
      <c r="AP166" s="26"/>
      <c r="AQ166" s="32"/>
      <c r="AR166" s="32"/>
    </row>
    <row r="167" spans="1:44" s="3" customFormat="1" x14ac:dyDescent="0.25">
      <c r="A167" s="20" t="s">
        <v>24</v>
      </c>
      <c r="D167" s="3">
        <f>D166*D163</f>
        <v>16.590188699335783</v>
      </c>
      <c r="G167" s="3">
        <f>G166*G163</f>
        <v>98.514998302389145</v>
      </c>
      <c r="J167" s="3">
        <f>J166*J163</f>
        <v>391.59909121714583</v>
      </c>
      <c r="M167" s="3">
        <f>M163*M166</f>
        <v>598.61548374378333</v>
      </c>
      <c r="P167" s="3">
        <f>P163*P166</f>
        <v>665.77464137228196</v>
      </c>
      <c r="S167" s="3">
        <f>S163*S166</f>
        <v>898.65034247976268</v>
      </c>
      <c r="V167" s="3">
        <f>V163*V166</f>
        <v>783.96418255314336</v>
      </c>
      <c r="Y167" s="3">
        <f>Y163*Y166</f>
        <v>875.88988488009807</v>
      </c>
      <c r="AB167" s="3">
        <f>AB163*AB166</f>
        <v>721.29992917537174</v>
      </c>
      <c r="AE167" s="3">
        <f>AE163*AE166</f>
        <v>549.52794281912236</v>
      </c>
      <c r="AH167" s="3">
        <f>AH163*AH166</f>
        <v>439.62235425529781</v>
      </c>
      <c r="AK167" s="3">
        <f>AK163*AK166</f>
        <v>351.69788340423827</v>
      </c>
      <c r="AL167" s="117"/>
      <c r="AO167" s="30"/>
      <c r="AP167" s="24"/>
      <c r="AQ167" s="30"/>
      <c r="AR167" s="30"/>
    </row>
    <row r="168" spans="1:44" s="4" customFormat="1" x14ac:dyDescent="0.25">
      <c r="A168" s="4" t="s">
        <v>25</v>
      </c>
      <c r="D168" s="4">
        <f>D167</f>
        <v>16.590188699335783</v>
      </c>
      <c r="G168" s="4">
        <f>G167</f>
        <v>98.514998302389145</v>
      </c>
      <c r="J168" s="4">
        <f>J167</f>
        <v>391.59909121714583</v>
      </c>
      <c r="M168" s="4">
        <f>M167</f>
        <v>598.61548374378333</v>
      </c>
      <c r="P168" s="4">
        <f>P167</f>
        <v>665.77464137228196</v>
      </c>
      <c r="S168" s="4">
        <f>S167</f>
        <v>898.65034247976268</v>
      </c>
      <c r="V168" s="4">
        <f>V167</f>
        <v>783.96418255314336</v>
      </c>
      <c r="Y168" s="4">
        <f>Y167</f>
        <v>875.88988488009807</v>
      </c>
      <c r="AB168" s="4">
        <f>AB167</f>
        <v>721.29992917537174</v>
      </c>
      <c r="AE168" s="4">
        <f>AE167</f>
        <v>549.52794281912236</v>
      </c>
      <c r="AH168" s="4">
        <f>AH167</f>
        <v>439.62235425529781</v>
      </c>
      <c r="AK168" s="4">
        <f>AK167</f>
        <v>351.69788340423827</v>
      </c>
      <c r="AL168" s="118"/>
      <c r="AO168" s="34">
        <f>SUM(D168,G168,J168,M168,P168,S168,V168,Y168,AB168,AE168,AH168,AK168)</f>
        <v>6391.7469229019716</v>
      </c>
      <c r="AP168" s="28"/>
      <c r="AQ168" s="34">
        <f>AQ160+AO168</f>
        <v>89737.536149751395</v>
      </c>
      <c r="AR168" s="34"/>
    </row>
  </sheetData>
  <mergeCells count="71">
    <mergeCell ref="AS55:AV55"/>
    <mergeCell ref="AS63:AV63"/>
    <mergeCell ref="AS71:AV71"/>
    <mergeCell ref="AS53:AV54"/>
    <mergeCell ref="AL139:AL144"/>
    <mergeCell ref="AS79:AV79"/>
    <mergeCell ref="AS88:AV88"/>
    <mergeCell ref="AS82:AV82"/>
    <mergeCell ref="AS66:AV66"/>
    <mergeCell ref="AL147:AL152"/>
    <mergeCell ref="AL155:AL160"/>
    <mergeCell ref="AL163:AL168"/>
    <mergeCell ref="AS31:AV31"/>
    <mergeCell ref="AS34:AV34"/>
    <mergeCell ref="AS42:AV42"/>
    <mergeCell ref="AL99:AL104"/>
    <mergeCell ref="AL107:AL112"/>
    <mergeCell ref="AL115:AL120"/>
    <mergeCell ref="AL123:AL128"/>
    <mergeCell ref="AL131:AL136"/>
    <mergeCell ref="AL59:AL64"/>
    <mergeCell ref="AL67:AL72"/>
    <mergeCell ref="AL75:AL80"/>
    <mergeCell ref="AL83:AL88"/>
    <mergeCell ref="AL91:AL96"/>
    <mergeCell ref="AS50:AV50"/>
    <mergeCell ref="AS51:AV51"/>
    <mergeCell ref="AL3:AL8"/>
    <mergeCell ref="AL11:AL16"/>
    <mergeCell ref="AL19:AL24"/>
    <mergeCell ref="AL27:AL32"/>
    <mergeCell ref="AL35:AL40"/>
    <mergeCell ref="AL43:AL48"/>
    <mergeCell ref="AL51:AL56"/>
    <mergeCell ref="AS45:AV45"/>
    <mergeCell ref="AS46:AV46"/>
    <mergeCell ref="AS47:AV47"/>
    <mergeCell ref="AS48:AV48"/>
    <mergeCell ref="AS49:AV49"/>
    <mergeCell ref="AS39:AV39"/>
    <mergeCell ref="AS40:AV40"/>
    <mergeCell ref="AS41:AV41"/>
    <mergeCell ref="AS43:AV43"/>
    <mergeCell ref="AS44:AV44"/>
    <mergeCell ref="AS33:AV33"/>
    <mergeCell ref="AS35:AV35"/>
    <mergeCell ref="AS36:AV36"/>
    <mergeCell ref="AS37:AV37"/>
    <mergeCell ref="AS38:AV38"/>
    <mergeCell ref="AS27:AV27"/>
    <mergeCell ref="AS28:AV28"/>
    <mergeCell ref="AS29:AV29"/>
    <mergeCell ref="AS30:AV30"/>
    <mergeCell ref="AS32:AV32"/>
    <mergeCell ref="AI1:AK1"/>
    <mergeCell ref="AS1:AV1"/>
    <mergeCell ref="AS8:AV8"/>
    <mergeCell ref="AS17:AV17"/>
    <mergeCell ref="AS20:AV20"/>
    <mergeCell ref="AM1:AO1"/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25" right="0.25" top="0.75" bottom="0.75" header="0.3" footer="0.3"/>
  <pageSetup paperSize="5" scale="79" fitToHeight="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1"/>
  <sheetViews>
    <sheetView topLeftCell="Y1" workbookViewId="0">
      <selection activeCell="AL1" sqref="AL1:AR171"/>
    </sheetView>
  </sheetViews>
  <sheetFormatPr defaultRowHeight="15" x14ac:dyDescent="0.25"/>
  <cols>
    <col min="1" max="1" width="19.140625" customWidth="1"/>
    <col min="39" max="39" width="11" style="6" customWidth="1"/>
    <col min="40" max="40" width="11.5703125" customWidth="1"/>
    <col min="41" max="41" width="12.85546875" customWidth="1"/>
    <col min="42" max="42" width="15.85546875" customWidth="1"/>
    <col min="43" max="43" width="15" customWidth="1"/>
    <col min="44" max="44" width="14.7109375" customWidth="1"/>
  </cols>
  <sheetData>
    <row r="1" spans="1:44" x14ac:dyDescent="0.25">
      <c r="A1" t="s">
        <v>0</v>
      </c>
      <c r="B1" s="79" t="s">
        <v>1</v>
      </c>
      <c r="C1" s="79"/>
      <c r="D1" s="79"/>
      <c r="E1" s="79" t="s">
        <v>2</v>
      </c>
      <c r="F1" s="79"/>
      <c r="G1" s="79"/>
      <c r="H1" s="79" t="s">
        <v>3</v>
      </c>
      <c r="I1" s="79"/>
      <c r="J1" s="79"/>
      <c r="K1" s="79" t="s">
        <v>4</v>
      </c>
      <c r="L1" s="79"/>
      <c r="M1" s="79"/>
      <c r="N1" s="79" t="s">
        <v>5</v>
      </c>
      <c r="O1" s="79"/>
      <c r="P1" s="79"/>
      <c r="Q1" s="79" t="s">
        <v>6</v>
      </c>
      <c r="R1" s="79"/>
      <c r="S1" s="79"/>
      <c r="T1" s="79" t="s">
        <v>7</v>
      </c>
      <c r="U1" s="79"/>
      <c r="V1" s="79"/>
      <c r="W1" s="79" t="s">
        <v>8</v>
      </c>
      <c r="X1" s="79"/>
      <c r="Y1" s="79"/>
      <c r="Z1" s="79" t="s">
        <v>9</v>
      </c>
      <c r="AA1" s="79"/>
      <c r="AB1" s="79"/>
      <c r="AC1" s="79" t="s">
        <v>10</v>
      </c>
      <c r="AD1" s="79"/>
      <c r="AE1" s="79"/>
      <c r="AF1" s="79" t="s">
        <v>11</v>
      </c>
      <c r="AG1" s="79"/>
      <c r="AH1" s="79"/>
      <c r="AI1" s="79" t="s">
        <v>12</v>
      </c>
      <c r="AJ1" s="79"/>
      <c r="AK1" s="79"/>
      <c r="AL1" s="79" t="s">
        <v>13</v>
      </c>
      <c r="AM1" s="79"/>
      <c r="AN1" s="79"/>
      <c r="AO1" s="128" t="s">
        <v>28</v>
      </c>
      <c r="AP1" s="128"/>
      <c r="AQ1" s="128"/>
      <c r="AR1" s="128"/>
    </row>
    <row r="2" spans="1:44" x14ac:dyDescent="0.25">
      <c r="A2">
        <v>2015</v>
      </c>
      <c r="B2" t="s">
        <v>16</v>
      </c>
      <c r="C2" t="s">
        <v>17</v>
      </c>
      <c r="D2" t="s">
        <v>18</v>
      </c>
      <c r="E2" t="s">
        <v>16</v>
      </c>
      <c r="F2" t="s">
        <v>17</v>
      </c>
      <c r="G2" t="s">
        <v>18</v>
      </c>
      <c r="H2" t="s">
        <v>16</v>
      </c>
      <c r="I2" t="s">
        <v>17</v>
      </c>
      <c r="J2" t="s">
        <v>18</v>
      </c>
      <c r="K2" t="s">
        <v>16</v>
      </c>
      <c r="L2" t="s">
        <v>17</v>
      </c>
      <c r="M2" t="s">
        <v>18</v>
      </c>
      <c r="N2" t="s">
        <v>16</v>
      </c>
      <c r="O2" t="s">
        <v>17</v>
      </c>
      <c r="P2" t="s">
        <v>18</v>
      </c>
      <c r="Q2" t="s">
        <v>16</v>
      </c>
      <c r="R2" t="s">
        <v>17</v>
      </c>
      <c r="S2" t="s">
        <v>18</v>
      </c>
      <c r="T2" t="s">
        <v>16</v>
      </c>
      <c r="U2" t="s">
        <v>17</v>
      </c>
      <c r="V2" t="s">
        <v>18</v>
      </c>
      <c r="W2" t="s">
        <v>16</v>
      </c>
      <c r="X2" t="s">
        <v>17</v>
      </c>
      <c r="Y2" t="s">
        <v>18</v>
      </c>
      <c r="Z2" t="s">
        <v>16</v>
      </c>
      <c r="AA2" t="s">
        <v>17</v>
      </c>
      <c r="AB2" t="s">
        <v>18</v>
      </c>
      <c r="AC2" t="s">
        <v>16</v>
      </c>
      <c r="AD2" t="s">
        <v>17</v>
      </c>
      <c r="AE2" t="s">
        <v>18</v>
      </c>
      <c r="AF2" t="s">
        <v>16</v>
      </c>
      <c r="AG2" t="s">
        <v>17</v>
      </c>
      <c r="AH2" t="s">
        <v>18</v>
      </c>
      <c r="AI2" t="s">
        <v>16</v>
      </c>
      <c r="AJ2" t="s">
        <v>17</v>
      </c>
      <c r="AK2" t="s">
        <v>18</v>
      </c>
      <c r="AL2" t="s">
        <v>16</v>
      </c>
      <c r="AM2" s="6" t="s">
        <v>26</v>
      </c>
      <c r="AN2" t="s">
        <v>27</v>
      </c>
      <c r="AO2" t="s">
        <v>43</v>
      </c>
      <c r="AP2" t="s">
        <v>30</v>
      </c>
      <c r="AQ2" t="s">
        <v>29</v>
      </c>
      <c r="AR2" t="s">
        <v>44</v>
      </c>
    </row>
    <row r="3" spans="1:44" s="7" customFormat="1" x14ac:dyDescent="0.25">
      <c r="A3" s="7" t="s">
        <v>23</v>
      </c>
      <c r="D3" s="7">
        <v>27</v>
      </c>
      <c r="G3" s="7">
        <v>160.33000000000001</v>
      </c>
      <c r="J3" s="7">
        <v>671.41</v>
      </c>
      <c r="M3" s="7">
        <v>881.28</v>
      </c>
      <c r="P3" s="7">
        <f>M3*1.25</f>
        <v>1101.5999999999999</v>
      </c>
      <c r="S3" s="7">
        <f>P3*1.25</f>
        <v>1377</v>
      </c>
      <c r="V3" s="7">
        <f>S3</f>
        <v>1377</v>
      </c>
      <c r="Y3" s="7">
        <f>P3</f>
        <v>1101.5999999999999</v>
      </c>
      <c r="AB3" s="7">
        <f>M3</f>
        <v>881.28</v>
      </c>
      <c r="AE3" s="7">
        <f>J3</f>
        <v>671.41</v>
      </c>
      <c r="AH3" s="7">
        <f>AE3/1.25</f>
        <v>537.12799999999993</v>
      </c>
      <c r="AK3" s="7">
        <f>AH3/1.25</f>
        <v>429.70239999999995</v>
      </c>
      <c r="AM3" s="8">
        <f>SUM(B3:AK3)</f>
        <v>9216.7404000000006</v>
      </c>
      <c r="AO3" s="4">
        <v>34700</v>
      </c>
      <c r="AP3" s="4">
        <v>60000</v>
      </c>
      <c r="AQ3" s="4">
        <v>74568.59</v>
      </c>
      <c r="AR3" s="4">
        <v>24290</v>
      </c>
    </row>
    <row r="4" spans="1:44" s="1" customFormat="1" x14ac:dyDescent="0.25">
      <c r="A4" s="1" t="s">
        <v>20</v>
      </c>
      <c r="B4" s="1">
        <v>1</v>
      </c>
      <c r="C4" s="1">
        <v>0.97003329633740287</v>
      </c>
      <c r="D4" s="1">
        <v>0.03</v>
      </c>
      <c r="E4" s="1">
        <v>1</v>
      </c>
      <c r="F4" s="1">
        <v>0.33178294573643413</v>
      </c>
      <c r="G4" s="1">
        <v>0.66821705426356592</v>
      </c>
      <c r="H4" s="1">
        <v>1</v>
      </c>
      <c r="I4" s="1">
        <v>0.27967479674796747</v>
      </c>
      <c r="J4" s="1">
        <v>0.72032520325203253</v>
      </c>
      <c r="AM4" s="6"/>
      <c r="AO4" s="129" t="s">
        <v>45</v>
      </c>
      <c r="AP4" s="129"/>
      <c r="AQ4" s="129"/>
      <c r="AR4" s="129"/>
    </row>
    <row r="5" spans="1:44" s="6" customFormat="1" x14ac:dyDescent="0.25">
      <c r="A5" s="6" t="s">
        <v>32</v>
      </c>
      <c r="B5" s="6">
        <v>4</v>
      </c>
      <c r="C5" s="6">
        <v>4</v>
      </c>
      <c r="D5" s="6">
        <v>1</v>
      </c>
      <c r="E5" s="6">
        <v>2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AN5" s="6">
        <v>-34700</v>
      </c>
      <c r="AO5" s="4">
        <v>65206.755518094251</v>
      </c>
      <c r="AP5" s="9">
        <v>65206.755518094251</v>
      </c>
      <c r="AQ5" s="9">
        <v>65206.755518094251</v>
      </c>
      <c r="AR5" s="9">
        <v>65206.755518094251</v>
      </c>
    </row>
    <row r="6" spans="1:44" s="11" customFormat="1" x14ac:dyDescent="0.25">
      <c r="A6" s="11" t="s">
        <v>22</v>
      </c>
      <c r="B6" s="11">
        <v>0.2243</v>
      </c>
      <c r="C6" s="11">
        <v>0.224279176201373</v>
      </c>
      <c r="D6" s="11">
        <v>0.21</v>
      </c>
      <c r="E6" s="11">
        <v>0.22641860465116279</v>
      </c>
      <c r="F6" s="11">
        <v>0.214</v>
      </c>
      <c r="G6" s="11">
        <v>0.21</v>
      </c>
      <c r="H6" s="11">
        <v>0.214</v>
      </c>
      <c r="I6" s="11">
        <v>0.214</v>
      </c>
      <c r="J6" s="11">
        <v>0.21</v>
      </c>
      <c r="M6" s="11">
        <f>J6</f>
        <v>0.21</v>
      </c>
      <c r="P6" s="11">
        <f>M6</f>
        <v>0.21</v>
      </c>
      <c r="S6" s="11">
        <f>P6</f>
        <v>0.21</v>
      </c>
      <c r="V6" s="11">
        <f>S6</f>
        <v>0.21</v>
      </c>
      <c r="Y6" s="11">
        <f>V6</f>
        <v>0.21</v>
      </c>
      <c r="AB6" s="11">
        <f>Y6</f>
        <v>0.21</v>
      </c>
      <c r="AE6" s="11">
        <f>AB6</f>
        <v>0.21</v>
      </c>
      <c r="AH6" s="11">
        <f>AE6</f>
        <v>0.21</v>
      </c>
      <c r="AK6" s="11">
        <f>AH6</f>
        <v>0.21</v>
      </c>
      <c r="AM6" s="12"/>
      <c r="AO6" s="130" t="s">
        <v>46</v>
      </c>
      <c r="AP6" s="130"/>
      <c r="AQ6" s="130"/>
      <c r="AR6" s="130"/>
    </row>
    <row r="7" spans="1:44" s="3" customFormat="1" x14ac:dyDescent="0.25">
      <c r="A7" s="3" t="s">
        <v>24</v>
      </c>
      <c r="B7" s="3">
        <v>202.0943</v>
      </c>
      <c r="C7" s="3">
        <v>196.02</v>
      </c>
      <c r="D7" s="3">
        <f>D3*D6</f>
        <v>5.67</v>
      </c>
      <c r="E7" s="3">
        <v>146.04</v>
      </c>
      <c r="F7" s="3">
        <v>45.795999999999999</v>
      </c>
      <c r="G7" s="3">
        <f>G3*G6</f>
        <v>33.6693</v>
      </c>
      <c r="H7" s="3">
        <v>131.60999999999999</v>
      </c>
      <c r="I7" s="3">
        <v>36.808</v>
      </c>
      <c r="J7" s="3">
        <f>J3*J6</f>
        <v>140.99609999999998</v>
      </c>
      <c r="M7" s="3">
        <f>M3*M6</f>
        <v>185.06879999999998</v>
      </c>
      <c r="P7" s="3">
        <f>P3*P6</f>
        <v>231.33599999999998</v>
      </c>
      <c r="S7" s="3">
        <f>S3*S6</f>
        <v>289.17</v>
      </c>
      <c r="V7" s="3">
        <f>V3*V6</f>
        <v>289.17</v>
      </c>
      <c r="Y7" s="3">
        <f>Y6*Y3</f>
        <v>231.33599999999998</v>
      </c>
      <c r="AB7" s="3">
        <f>AB3*AB6</f>
        <v>185.06879999999998</v>
      </c>
      <c r="AE7" s="3">
        <f>AE3*AE6</f>
        <v>140.99609999999998</v>
      </c>
      <c r="AH7" s="3">
        <f>AH3*AH6</f>
        <v>112.79687999999999</v>
      </c>
      <c r="AK7" s="3">
        <f>AK3*AK6</f>
        <v>90.237503999999987</v>
      </c>
      <c r="AM7" s="6"/>
      <c r="AO7" s="14">
        <v>5.5899999999999998E-2</v>
      </c>
      <c r="AP7" s="14">
        <v>6.7000000000000002E-3</v>
      </c>
      <c r="AQ7" s="14">
        <v>-1.0500000000000001E-2</v>
      </c>
      <c r="AR7" s="14">
        <v>9.4299999999999995E-2</v>
      </c>
    </row>
    <row r="8" spans="1:44" s="4" customFormat="1" x14ac:dyDescent="0.25">
      <c r="A8" s="4" t="s">
        <v>25</v>
      </c>
      <c r="D8" s="4">
        <f>D7</f>
        <v>5.67</v>
      </c>
      <c r="G8" s="4">
        <f>G7</f>
        <v>33.6693</v>
      </c>
      <c r="J8" s="4">
        <f>J7</f>
        <v>140.99609999999998</v>
      </c>
      <c r="M8" s="4">
        <f>M7</f>
        <v>185.06879999999998</v>
      </c>
      <c r="P8" s="4">
        <v>231.33599999999998</v>
      </c>
      <c r="S8" s="4">
        <v>289.17</v>
      </c>
      <c r="V8" s="4">
        <v>289.17</v>
      </c>
      <c r="Y8" s="4">
        <v>231.33599999999998</v>
      </c>
      <c r="AB8" s="4">
        <v>185.06879999999998</v>
      </c>
      <c r="AE8" s="4">
        <v>140.99609999999998</v>
      </c>
      <c r="AH8" s="4">
        <v>112.79687999999999</v>
      </c>
      <c r="AK8" s="4">
        <v>90.237503999999987</v>
      </c>
      <c r="AM8" s="9"/>
      <c r="AN8" s="4">
        <f>SUM(B8:AK8)</f>
        <v>1935.5154840000002</v>
      </c>
      <c r="AO8" s="131" t="s">
        <v>47</v>
      </c>
      <c r="AP8" s="131"/>
      <c r="AQ8" s="131"/>
      <c r="AR8" s="131"/>
    </row>
    <row r="9" spans="1:44" x14ac:dyDescent="0.25">
      <c r="AO9" s="79" t="s">
        <v>48</v>
      </c>
      <c r="AP9" s="79"/>
      <c r="AQ9" s="79"/>
      <c r="AR9" s="79"/>
    </row>
    <row r="10" spans="1:44" x14ac:dyDescent="0.25">
      <c r="A10">
        <v>2016</v>
      </c>
      <c r="AO10" s="39">
        <v>17641</v>
      </c>
      <c r="AP10" s="39">
        <v>14712.24</v>
      </c>
      <c r="AQ10" s="39">
        <v>4345.1400000000003</v>
      </c>
      <c r="AR10" s="39">
        <v>23660.74</v>
      </c>
    </row>
    <row r="11" spans="1:44" s="7" customFormat="1" x14ac:dyDescent="0.25">
      <c r="A11" s="7" t="s">
        <v>19</v>
      </c>
      <c r="D11" s="7">
        <v>26.864999999999998</v>
      </c>
      <c r="G11" s="7">
        <f>G3*0.995</f>
        <v>159.52835000000002</v>
      </c>
      <c r="J11" s="7">
        <f>J3*0.995</f>
        <v>668.05295000000001</v>
      </c>
      <c r="M11" s="7">
        <f>M3*0.995</f>
        <v>876.87360000000001</v>
      </c>
      <c r="P11" s="7">
        <f>P3*0.995</f>
        <v>1096.0919999999999</v>
      </c>
      <c r="S11" s="7">
        <f>S3*0.995</f>
        <v>1370.115</v>
      </c>
      <c r="V11" s="7">
        <f>V3*0.995</f>
        <v>1370.115</v>
      </c>
      <c r="Y11" s="7">
        <f>Y3*0.995</f>
        <v>1096.0919999999999</v>
      </c>
      <c r="AB11" s="7">
        <f>AB3*0.995</f>
        <v>876.87360000000001</v>
      </c>
      <c r="AE11" s="7">
        <f>AE3*0.995</f>
        <v>668.05295000000001</v>
      </c>
      <c r="AH11" s="7">
        <f>AH3*0.995</f>
        <v>534.44235999999989</v>
      </c>
      <c r="AK11" s="7">
        <f>AK3*0.995</f>
        <v>427.55388799999997</v>
      </c>
      <c r="AM11" s="8">
        <f>SUM(B11:AK11)</f>
        <v>9170.6566979999989</v>
      </c>
    </row>
    <row r="12" spans="1:44" x14ac:dyDescent="0.25">
      <c r="A12" t="s">
        <v>20</v>
      </c>
      <c r="AO12" s="79" t="s">
        <v>49</v>
      </c>
      <c r="AP12" s="79"/>
      <c r="AQ12" s="79"/>
      <c r="AR12" s="79"/>
    </row>
    <row r="13" spans="1:44" x14ac:dyDescent="0.25">
      <c r="A13" t="s">
        <v>32</v>
      </c>
      <c r="AO13" s="40">
        <v>30506.75</v>
      </c>
      <c r="AP13" s="40">
        <v>25442.02</v>
      </c>
      <c r="AQ13" s="40">
        <v>7514.09</v>
      </c>
      <c r="AR13" s="40">
        <v>40916.75</v>
      </c>
    </row>
    <row r="14" spans="1:44" s="11" customFormat="1" x14ac:dyDescent="0.25">
      <c r="A14" s="11" t="s">
        <v>22</v>
      </c>
      <c r="D14" s="11">
        <f>D6*1.05</f>
        <v>0.2205</v>
      </c>
      <c r="G14" s="11">
        <f>G6*1.05</f>
        <v>0.2205</v>
      </c>
      <c r="J14" s="11">
        <f>J6*1.05</f>
        <v>0.2205</v>
      </c>
      <c r="M14" s="11">
        <f>M6*1.05</f>
        <v>0.2205</v>
      </c>
      <c r="P14" s="11">
        <f>P6*1.05</f>
        <v>0.2205</v>
      </c>
      <c r="S14" s="11">
        <f>S6*1.05</f>
        <v>0.2205</v>
      </c>
      <c r="V14" s="11">
        <f>V6*1.05</f>
        <v>0.2205</v>
      </c>
      <c r="Y14" s="11">
        <f>Y6*1.05</f>
        <v>0.2205</v>
      </c>
      <c r="AB14" s="11">
        <f>AB6*1.05</f>
        <v>0.2205</v>
      </c>
      <c r="AE14" s="11">
        <f>AE6*1.05</f>
        <v>0.2205</v>
      </c>
      <c r="AH14" s="11">
        <f>AH6*1.05</f>
        <v>0.2205</v>
      </c>
      <c r="AK14" s="11">
        <f>AK6*1.05</f>
        <v>0.2205</v>
      </c>
      <c r="AM14" s="12"/>
    </row>
    <row r="15" spans="1:44" s="3" customFormat="1" x14ac:dyDescent="0.25">
      <c r="A15" s="3" t="s">
        <v>24</v>
      </c>
      <c r="D15" s="3">
        <f>D14*D11</f>
        <v>5.9237324999999998</v>
      </c>
      <c r="G15" s="3">
        <f>G11*G14</f>
        <v>35.176001175000003</v>
      </c>
      <c r="J15" s="3">
        <f>J11*J14</f>
        <v>147.30567547500002</v>
      </c>
      <c r="M15" s="3">
        <f>M14*M11</f>
        <v>193.35062880000001</v>
      </c>
      <c r="P15" s="3">
        <f>P11*P14</f>
        <v>241.68828599999998</v>
      </c>
      <c r="S15" s="3">
        <f>S11*S14</f>
        <v>302.11035750000002</v>
      </c>
      <c r="V15" s="3">
        <f>V14*V11</f>
        <v>302.11035750000002</v>
      </c>
      <c r="Y15" s="3">
        <f>Y11*Y14</f>
        <v>241.68828599999998</v>
      </c>
      <c r="AB15" s="3">
        <f>AB14*AB11</f>
        <v>193.35062880000001</v>
      </c>
      <c r="AE15" s="3">
        <f>AE14*AE11</f>
        <v>147.30567547500002</v>
      </c>
      <c r="AH15" s="3">
        <f>AH11*AH14</f>
        <v>117.84454037999998</v>
      </c>
      <c r="AK15" s="3">
        <f>AK11*AK14</f>
        <v>94.275632303999998</v>
      </c>
      <c r="AM15" s="6"/>
    </row>
    <row r="16" spans="1:44" s="4" customFormat="1" x14ac:dyDescent="0.25">
      <c r="A16" s="4" t="s">
        <v>25</v>
      </c>
      <c r="D16" s="4">
        <f>D15</f>
        <v>5.9237324999999998</v>
      </c>
      <c r="G16" s="4">
        <f>G15</f>
        <v>35.176001175000003</v>
      </c>
      <c r="J16" s="4">
        <f>J15</f>
        <v>147.30567547500002</v>
      </c>
      <c r="M16" s="4">
        <v>193.35062880000001</v>
      </c>
      <c r="P16" s="4">
        <v>241.68828599999998</v>
      </c>
      <c r="S16" s="4">
        <v>302.11035750000002</v>
      </c>
      <c r="V16" s="4">
        <v>302.11035750000002</v>
      </c>
      <c r="Y16" s="4">
        <v>241.68828599999998</v>
      </c>
      <c r="AB16" s="4">
        <v>193.35062880000001</v>
      </c>
      <c r="AE16" s="4">
        <v>147.30567547500002</v>
      </c>
      <c r="AH16" s="4">
        <v>117.84454037999998</v>
      </c>
      <c r="AK16" s="4">
        <v>94.275632303999998</v>
      </c>
      <c r="AM16" s="9"/>
      <c r="AN16" s="4">
        <f>SUM(B16:AK16)</f>
        <v>2022.1298019090002</v>
      </c>
    </row>
    <row r="17" spans="1:44" x14ac:dyDescent="0.25">
      <c r="AO17" s="127" t="s">
        <v>50</v>
      </c>
      <c r="AP17" s="127"/>
      <c r="AQ17" s="127"/>
      <c r="AR17" s="127"/>
    </row>
    <row r="18" spans="1:44" x14ac:dyDescent="0.25">
      <c r="A18">
        <v>2017</v>
      </c>
      <c r="AO18" s="41">
        <v>184173.64799771618</v>
      </c>
      <c r="AP18" s="41">
        <v>184173.64799771618</v>
      </c>
      <c r="AQ18" s="41">
        <v>184173.64799771618</v>
      </c>
      <c r="AR18" s="41">
        <v>184173.64799771618</v>
      </c>
    </row>
    <row r="19" spans="1:44" s="7" customFormat="1" x14ac:dyDescent="0.25">
      <c r="A19" s="7" t="s">
        <v>19</v>
      </c>
      <c r="D19" s="7">
        <f>D11*0.995</f>
        <v>26.730674999999998</v>
      </c>
      <c r="G19" s="7">
        <f>G11*0.995</f>
        <v>158.73070825000002</v>
      </c>
      <c r="J19" s="7">
        <f>J11*0.995</f>
        <v>664.71268525000005</v>
      </c>
      <c r="M19" s="7">
        <f>M11*0.995</f>
        <v>872.48923200000002</v>
      </c>
      <c r="P19" s="7">
        <f>P11*0.995</f>
        <v>1090.6115399999999</v>
      </c>
      <c r="S19" s="7">
        <f>S11*0.995</f>
        <v>1363.2644250000001</v>
      </c>
      <c r="V19" s="7">
        <f>V11*0.995</f>
        <v>1363.2644250000001</v>
      </c>
      <c r="Y19" s="7">
        <f>Y11*0.995</f>
        <v>1090.6115399999999</v>
      </c>
      <c r="AB19" s="7">
        <f>AB11*0.995</f>
        <v>872.48923200000002</v>
      </c>
      <c r="AE19" s="7">
        <f>AE11*0.995</f>
        <v>664.71268525000005</v>
      </c>
      <c r="AH19" s="7">
        <f>AH11*0.995</f>
        <v>531.77014819999988</v>
      </c>
      <c r="AK19" s="7">
        <f>AK11*0.995</f>
        <v>425.41611855999997</v>
      </c>
      <c r="AM19" s="8">
        <f>SUM(B19:AK19)</f>
        <v>9124.8034145100009</v>
      </c>
      <c r="AO19" s="42">
        <f>AO3/AO18</f>
        <v>0.18840914743910753</v>
      </c>
      <c r="AP19" s="42">
        <f>AP3/AP18</f>
        <v>0.32577950565839919</v>
      </c>
      <c r="AQ19" s="42">
        <f>AQ3/AQ18</f>
        <v>0.40488197313073082</v>
      </c>
      <c r="AR19" s="42">
        <f>AR3/AR18</f>
        <v>0.13188640320737527</v>
      </c>
    </row>
    <row r="20" spans="1:44" x14ac:dyDescent="0.25">
      <c r="A20" t="s">
        <v>20</v>
      </c>
    </row>
    <row r="21" spans="1:44" x14ac:dyDescent="0.25">
      <c r="A21" t="s">
        <v>32</v>
      </c>
    </row>
    <row r="22" spans="1:44" s="11" customFormat="1" x14ac:dyDescent="0.25">
      <c r="A22" s="11" t="s">
        <v>22</v>
      </c>
      <c r="D22" s="11">
        <f>D14*1.05</f>
        <v>0.23152500000000001</v>
      </c>
      <c r="G22" s="11">
        <f>G14*1.05</f>
        <v>0.23152500000000001</v>
      </c>
      <c r="J22" s="11">
        <f>J14*1.05</f>
        <v>0.23152500000000001</v>
      </c>
      <c r="M22" s="11">
        <f>M14*1.05</f>
        <v>0.23152500000000001</v>
      </c>
      <c r="P22" s="11">
        <f>P14*1.05</f>
        <v>0.23152500000000001</v>
      </c>
      <c r="S22" s="11">
        <f>S14*1.05</f>
        <v>0.23152500000000001</v>
      </c>
      <c r="V22" s="11">
        <f>V14*1.05</f>
        <v>0.23152500000000001</v>
      </c>
      <c r="Y22" s="11">
        <f>Y14*1.05</f>
        <v>0.23152500000000001</v>
      </c>
      <c r="AB22" s="11">
        <f>AB14*1.05</f>
        <v>0.23152500000000001</v>
      </c>
      <c r="AE22" s="11">
        <f>AE14*1.05</f>
        <v>0.23152500000000001</v>
      </c>
      <c r="AH22" s="11">
        <f>AH14*1.05</f>
        <v>0.23152500000000001</v>
      </c>
      <c r="AK22" s="11">
        <f>AK14*1.05</f>
        <v>0.23152500000000001</v>
      </c>
      <c r="AM22" s="12"/>
    </row>
    <row r="23" spans="1:44" s="3" customFormat="1" x14ac:dyDescent="0.25">
      <c r="A23" s="3" t="s">
        <v>24</v>
      </c>
      <c r="D23" s="3">
        <f>D22*D19</f>
        <v>6.1888195293749995</v>
      </c>
      <c r="G23" s="3">
        <f>G22*G19</f>
        <v>36.75012722758126</v>
      </c>
      <c r="J23" s="3">
        <f>J19*J22</f>
        <v>153.89760445250627</v>
      </c>
      <c r="M23" s="3">
        <f>M22*M19</f>
        <v>202.0030694388</v>
      </c>
      <c r="P23" s="3">
        <f>P19*P22</f>
        <v>252.50383679849998</v>
      </c>
      <c r="S23" s="3">
        <f>S19*S22</f>
        <v>315.62979599812502</v>
      </c>
      <c r="V23" s="3">
        <f>V22*V19</f>
        <v>315.62979599812502</v>
      </c>
      <c r="Y23" s="3">
        <f>Y22*Y19</f>
        <v>252.50383679849998</v>
      </c>
      <c r="AB23" s="3">
        <f>AB22*AB19</f>
        <v>202.0030694388</v>
      </c>
      <c r="AE23" s="3">
        <f>AE22*AE19</f>
        <v>153.89760445250627</v>
      </c>
      <c r="AH23" s="3">
        <f>AH19*AH22</f>
        <v>123.11808356200498</v>
      </c>
      <c r="AK23" s="3">
        <f>AK22*AK19</f>
        <v>98.494466849603995</v>
      </c>
      <c r="AM23" s="6"/>
    </row>
    <row r="24" spans="1:44" s="4" customFormat="1" x14ac:dyDescent="0.25">
      <c r="A24" s="4" t="s">
        <v>25</v>
      </c>
      <c r="D24" s="4">
        <f>D23</f>
        <v>6.1888195293749995</v>
      </c>
      <c r="G24" s="4">
        <f>G23</f>
        <v>36.75012722758126</v>
      </c>
      <c r="J24" s="4">
        <f>J23</f>
        <v>153.89760445250627</v>
      </c>
      <c r="M24" s="4">
        <v>202.0030694388</v>
      </c>
      <c r="P24" s="4">
        <v>252.50383679849998</v>
      </c>
      <c r="S24" s="4">
        <v>315.62979599812502</v>
      </c>
      <c r="V24" s="4">
        <v>315.62979599812502</v>
      </c>
      <c r="Y24" s="4">
        <v>252.50383679849998</v>
      </c>
      <c r="AB24" s="4">
        <v>202.0030694388</v>
      </c>
      <c r="AE24" s="4">
        <v>153.89760445250627</v>
      </c>
      <c r="AH24" s="4">
        <v>123.11808356200498</v>
      </c>
      <c r="AK24" s="4">
        <v>98.494466849603995</v>
      </c>
      <c r="AM24" s="9"/>
      <c r="AN24" s="4">
        <f>SUM(B24:AK24)</f>
        <v>2112.6201105444279</v>
      </c>
    </row>
    <row r="26" spans="1:44" x14ac:dyDescent="0.25">
      <c r="A26">
        <v>2018</v>
      </c>
    </row>
    <row r="27" spans="1:44" s="7" customFormat="1" x14ac:dyDescent="0.25">
      <c r="A27" s="7" t="s">
        <v>19</v>
      </c>
      <c r="D27" s="7">
        <v>26.597021624999996</v>
      </c>
      <c r="G27" s="7">
        <f>G19*0.995</f>
        <v>157.93705470875003</v>
      </c>
      <c r="J27" s="7">
        <f>J19*0.995</f>
        <v>661.38912182375009</v>
      </c>
      <c r="M27" s="7">
        <f>M19*0.995</f>
        <v>868.12678584000003</v>
      </c>
      <c r="P27" s="7">
        <f>P19*0.995</f>
        <v>1085.1584822999998</v>
      </c>
      <c r="S27" s="7">
        <f>S19*0.995</f>
        <v>1356.4481028750001</v>
      </c>
      <c r="V27" s="7">
        <f>V19*0.995</f>
        <v>1356.4481028750001</v>
      </c>
      <c r="Y27" s="7">
        <f>Y19*0.995</f>
        <v>1085.1584822999998</v>
      </c>
      <c r="AB27" s="7">
        <f>AB19*0.995</f>
        <v>868.12678584000003</v>
      </c>
      <c r="AE27" s="7">
        <f>AE19*0.995</f>
        <v>661.38912182375009</v>
      </c>
      <c r="AH27" s="7">
        <f>AH19*0.995</f>
        <v>529.11129745899984</v>
      </c>
      <c r="AK27" s="7">
        <f>AK19*0.995</f>
        <v>423.28903796719999</v>
      </c>
      <c r="AM27" s="8">
        <f>SUM(B27:AK27)</f>
        <v>9079.1793974374505</v>
      </c>
    </row>
    <row r="28" spans="1:44" x14ac:dyDescent="0.25">
      <c r="A28" t="s">
        <v>20</v>
      </c>
    </row>
    <row r="29" spans="1:44" x14ac:dyDescent="0.25">
      <c r="A29" t="s">
        <v>32</v>
      </c>
    </row>
    <row r="30" spans="1:44" s="11" customFormat="1" x14ac:dyDescent="0.25">
      <c r="A30" s="11" t="s">
        <v>22</v>
      </c>
      <c r="D30" s="11">
        <f>D22*1.05</f>
        <v>0.24310125000000002</v>
      </c>
      <c r="G30" s="11">
        <f>G22*1.05</f>
        <v>0.24310125000000002</v>
      </c>
      <c r="J30" s="11">
        <f>J22*1.05</f>
        <v>0.24310125000000002</v>
      </c>
      <c r="M30" s="11">
        <f>M22*1.05</f>
        <v>0.24310125000000002</v>
      </c>
      <c r="P30" s="11">
        <f>P22*1.05</f>
        <v>0.24310125000000002</v>
      </c>
      <c r="S30" s="11">
        <f>S22*1.05</f>
        <v>0.24310125000000002</v>
      </c>
      <c r="V30" s="11">
        <f>V22*1.05</f>
        <v>0.24310125000000002</v>
      </c>
      <c r="Y30" s="11">
        <f>Y22*1.05</f>
        <v>0.24310125000000002</v>
      </c>
      <c r="AB30" s="11">
        <f>AB22*1.05</f>
        <v>0.24310125000000002</v>
      </c>
      <c r="AE30" s="11">
        <f>AE22*1.05</f>
        <v>0.24310125000000002</v>
      </c>
      <c r="AH30" s="11">
        <f>AH22*1.05</f>
        <v>0.24310125000000002</v>
      </c>
      <c r="AK30" s="11">
        <f>AK22*1.05</f>
        <v>0.24310125000000002</v>
      </c>
      <c r="AM30" s="12"/>
    </row>
    <row r="31" spans="1:44" s="3" customFormat="1" x14ac:dyDescent="0.25">
      <c r="A31" s="3" t="s">
        <v>24</v>
      </c>
      <c r="D31" s="3">
        <f>D30*D27</f>
        <v>6.4657692033145313</v>
      </c>
      <c r="G31" s="3">
        <f>G30*G27</f>
        <v>38.39469542101552</v>
      </c>
      <c r="J31" s="3">
        <f>J30*J27</f>
        <v>160.78452225175593</v>
      </c>
      <c r="M31" s="3">
        <f>M30*M27</f>
        <v>211.04270679618631</v>
      </c>
      <c r="P31" s="3">
        <f>P27*P30</f>
        <v>263.80338349523288</v>
      </c>
      <c r="S31" s="3">
        <f>S30*S27</f>
        <v>329.75422936904113</v>
      </c>
      <c r="V31" s="3">
        <f>V30*V27</f>
        <v>329.75422936904113</v>
      </c>
      <c r="Y31" s="3">
        <f>Y27*Y30</f>
        <v>263.80338349523288</v>
      </c>
      <c r="AB31" s="3">
        <f>AB30*AB27</f>
        <v>211.04270679618631</v>
      </c>
      <c r="AE31" s="3">
        <f>AE30*AE27</f>
        <v>160.78452225175593</v>
      </c>
      <c r="AH31" s="3">
        <f>AH27*AH30</f>
        <v>128.62761780140468</v>
      </c>
      <c r="AK31" s="3">
        <f>AK30*AK27</f>
        <v>102.90209424112379</v>
      </c>
      <c r="AM31" s="6"/>
    </row>
    <row r="32" spans="1:44" s="4" customFormat="1" x14ac:dyDescent="0.25">
      <c r="A32" s="4" t="s">
        <v>25</v>
      </c>
      <c r="D32" s="4">
        <f>D31</f>
        <v>6.4657692033145313</v>
      </c>
      <c r="G32" s="4">
        <f>G31</f>
        <v>38.39469542101552</v>
      </c>
      <c r="J32" s="4">
        <f>J31</f>
        <v>160.78452225175593</v>
      </c>
      <c r="M32" s="4">
        <v>211.04270679618631</v>
      </c>
      <c r="P32" s="4">
        <v>263.80338349523288</v>
      </c>
      <c r="S32" s="4">
        <v>329.75422936904113</v>
      </c>
      <c r="V32" s="4">
        <v>329.75422936904113</v>
      </c>
      <c r="Y32" s="4">
        <v>263.80338349523288</v>
      </c>
      <c r="AB32" s="4">
        <v>211.04270679618631</v>
      </c>
      <c r="AE32" s="4">
        <v>160.78452225175593</v>
      </c>
      <c r="AH32" s="4">
        <v>128.62761780140468</v>
      </c>
      <c r="AK32" s="4">
        <v>102.90209424112379</v>
      </c>
      <c r="AM32" s="9"/>
      <c r="AN32" s="4">
        <f>SUM(B32:AK32)</f>
        <v>2207.1598604912915</v>
      </c>
    </row>
    <row r="34" spans="1:40" x14ac:dyDescent="0.25">
      <c r="A34">
        <v>2019</v>
      </c>
    </row>
    <row r="35" spans="1:40" s="7" customFormat="1" x14ac:dyDescent="0.25">
      <c r="A35" s="7" t="s">
        <v>19</v>
      </c>
      <c r="D35" s="7">
        <v>26.464036516874998</v>
      </c>
      <c r="G35" s="7">
        <f>G27*0.995</f>
        <v>157.14736943520629</v>
      </c>
      <c r="J35" s="7">
        <f>J27*0.995</f>
        <v>658.08217621463132</v>
      </c>
      <c r="M35" s="7">
        <f>M27*0.995</f>
        <v>863.78615191080007</v>
      </c>
      <c r="P35" s="7">
        <f>P27*0.995</f>
        <v>1079.7326898884999</v>
      </c>
      <c r="S35" s="7">
        <f>S27*0.995</f>
        <v>1349.6658623606252</v>
      </c>
      <c r="V35" s="7">
        <f>V27*0.995</f>
        <v>1349.6658623606252</v>
      </c>
      <c r="Y35" s="7">
        <f>Y27*0.995</f>
        <v>1079.7326898884999</v>
      </c>
      <c r="AB35" s="7">
        <f>AB27*0.995</f>
        <v>863.78615191080007</v>
      </c>
      <c r="AE35" s="7">
        <f>AE27*0.995</f>
        <v>658.08217621463132</v>
      </c>
      <c r="AH35" s="7">
        <f>AH27*0.995</f>
        <v>526.4657409717048</v>
      </c>
      <c r="AK35" s="7">
        <f>AK27*0.995</f>
        <v>421.172592777364</v>
      </c>
      <c r="AM35" s="8">
        <f>SUM(B35:AK35)</f>
        <v>9033.7835004502631</v>
      </c>
    </row>
    <row r="36" spans="1:40" x14ac:dyDescent="0.25">
      <c r="A36" t="s">
        <v>20</v>
      </c>
    </row>
    <row r="37" spans="1:40" x14ac:dyDescent="0.25">
      <c r="A37" t="s">
        <v>21</v>
      </c>
    </row>
    <row r="38" spans="1:40" s="11" customFormat="1" x14ac:dyDescent="0.25">
      <c r="A38" s="11" t="s">
        <v>22</v>
      </c>
      <c r="D38" s="11">
        <f>D30*1.05</f>
        <v>0.25525631250000003</v>
      </c>
      <c r="G38" s="11">
        <f>G30*1.05</f>
        <v>0.25525631250000003</v>
      </c>
      <c r="J38" s="11">
        <f>J30*1.05</f>
        <v>0.25525631250000003</v>
      </c>
      <c r="M38" s="11">
        <f>M30*1.05</f>
        <v>0.25525631250000003</v>
      </c>
      <c r="P38" s="11">
        <f>P30*1.05</f>
        <v>0.25525631250000003</v>
      </c>
      <c r="S38" s="11">
        <f>S30*1.05</f>
        <v>0.25525631250000003</v>
      </c>
      <c r="V38" s="11">
        <f>V30*1.05</f>
        <v>0.25525631250000003</v>
      </c>
      <c r="Y38" s="11">
        <f>Y30*1.05</f>
        <v>0.25525631250000003</v>
      </c>
      <c r="AB38" s="11">
        <f>AB30*1.05</f>
        <v>0.25525631250000003</v>
      </c>
      <c r="AE38" s="11">
        <f>AE30*1.05</f>
        <v>0.25525631250000003</v>
      </c>
      <c r="AH38" s="11">
        <f>AH30*1.05</f>
        <v>0.25525631250000003</v>
      </c>
      <c r="AK38" s="11">
        <f>AK30*1.05</f>
        <v>0.25525631250000003</v>
      </c>
      <c r="AM38" s="12"/>
    </row>
    <row r="39" spans="1:40" s="3" customFormat="1" x14ac:dyDescent="0.25">
      <c r="A39" s="3" t="s">
        <v>24</v>
      </c>
      <c r="D39" s="3">
        <f>D38*D35</f>
        <v>6.7551123751628568</v>
      </c>
      <c r="G39" s="3">
        <f>G38*G35</f>
        <v>40.112858041105966</v>
      </c>
      <c r="J39" s="3">
        <f>J38*J35</f>
        <v>167.97962962252203</v>
      </c>
      <c r="M39" s="3">
        <f>M38*M35</f>
        <v>220.48686792531566</v>
      </c>
      <c r="P39" s="3">
        <f>P35*P38</f>
        <v>275.60858490664452</v>
      </c>
      <c r="S39" s="3">
        <f>S38*S35</f>
        <v>344.51073113330574</v>
      </c>
      <c r="V39" s="3">
        <f>V38*V35</f>
        <v>344.51073113330574</v>
      </c>
      <c r="Y39" s="3">
        <f>Y38*Y35</f>
        <v>275.60858490664452</v>
      </c>
      <c r="AB39" s="3">
        <f>AB38*AB35</f>
        <v>220.48686792531566</v>
      </c>
      <c r="AE39" s="3">
        <f>AE38*AE35</f>
        <v>167.97962962252203</v>
      </c>
      <c r="AH39" s="3">
        <f>AH35*AH38</f>
        <v>134.38370369801754</v>
      </c>
      <c r="AK39" s="3">
        <f>AK38*AK35</f>
        <v>107.50696295841408</v>
      </c>
      <c r="AM39" s="6"/>
    </row>
    <row r="40" spans="1:40" s="4" customFormat="1" x14ac:dyDescent="0.25">
      <c r="A40" s="4" t="s">
        <v>25</v>
      </c>
      <c r="D40" s="4">
        <f>D39</f>
        <v>6.7551123751628568</v>
      </c>
      <c r="G40" s="4">
        <f>G39</f>
        <v>40.112858041105966</v>
      </c>
      <c r="J40" s="4">
        <f>J39</f>
        <v>167.97962962252203</v>
      </c>
      <c r="M40" s="4">
        <v>220.48686792531566</v>
      </c>
      <c r="P40" s="4">
        <v>275.60858490664452</v>
      </c>
      <c r="S40" s="4">
        <v>344.51073113330574</v>
      </c>
      <c r="V40" s="4">
        <v>344.51073113330574</v>
      </c>
      <c r="Y40" s="4">
        <v>275.60858490664452</v>
      </c>
      <c r="AB40" s="4">
        <v>220.48686792531566</v>
      </c>
      <c r="AE40" s="4">
        <v>167.97962962252203</v>
      </c>
      <c r="AH40" s="4">
        <v>134.38370369801754</v>
      </c>
      <c r="AK40" s="4">
        <v>107.50696295841408</v>
      </c>
      <c r="AM40" s="9"/>
      <c r="AN40" s="4">
        <f>SUM(B40:AK40)</f>
        <v>2305.9302642482762</v>
      </c>
    </row>
    <row r="42" spans="1:40" x14ac:dyDescent="0.25">
      <c r="A42">
        <v>2020</v>
      </c>
    </row>
    <row r="43" spans="1:40" s="7" customFormat="1" x14ac:dyDescent="0.25">
      <c r="A43" s="7" t="s">
        <v>19</v>
      </c>
      <c r="D43" s="7">
        <v>26.331716334290622</v>
      </c>
      <c r="G43" s="7">
        <f>G35*0.995</f>
        <v>156.36163258803026</v>
      </c>
      <c r="J43" s="7">
        <f>J35*0.995</f>
        <v>654.79176533355815</v>
      </c>
      <c r="M43" s="7">
        <f>M35*0.995</f>
        <v>859.46722115124612</v>
      </c>
      <c r="P43" s="7">
        <f>P35*0.995</f>
        <v>1074.3340264390574</v>
      </c>
      <c r="S43" s="7">
        <f>S35*0.995</f>
        <v>1342.917533048822</v>
      </c>
      <c r="V43" s="7">
        <f>V35*0.995</f>
        <v>1342.917533048822</v>
      </c>
      <c r="Y43" s="7">
        <f>Y35*0.995</f>
        <v>1074.3340264390574</v>
      </c>
      <c r="AB43" s="7">
        <f>AB35*0.995</f>
        <v>859.46722115124612</v>
      </c>
      <c r="AE43" s="7">
        <f>AE35*0.995</f>
        <v>654.79176533355815</v>
      </c>
      <c r="AH43" s="7">
        <f>AH35*0.995</f>
        <v>523.83341226684627</v>
      </c>
      <c r="AK43" s="7">
        <f>AK35*0.995</f>
        <v>419.0667298134772</v>
      </c>
      <c r="AM43" s="8">
        <f>SUM(B43:AK43)</f>
        <v>8988.614582948012</v>
      </c>
    </row>
    <row r="44" spans="1:40" x14ac:dyDescent="0.25">
      <c r="A44" t="s">
        <v>20</v>
      </c>
    </row>
    <row r="45" spans="1:40" x14ac:dyDescent="0.25">
      <c r="A45" t="s">
        <v>21</v>
      </c>
    </row>
    <row r="46" spans="1:40" s="11" customFormat="1" x14ac:dyDescent="0.25">
      <c r="A46" s="11" t="s">
        <v>22</v>
      </c>
      <c r="D46" s="11">
        <f>D38*1.05</f>
        <v>0.26801912812500006</v>
      </c>
      <c r="G46" s="11">
        <f>G38*1.05</f>
        <v>0.26801912812500006</v>
      </c>
      <c r="J46" s="11">
        <f>J38*1.05</f>
        <v>0.26801912812500006</v>
      </c>
      <c r="M46" s="11">
        <f>M38*1.05</f>
        <v>0.26801912812500006</v>
      </c>
      <c r="P46" s="11">
        <f>P38*1.05</f>
        <v>0.26801912812500006</v>
      </c>
      <c r="S46" s="11">
        <f>S38*1.05</f>
        <v>0.26801912812500006</v>
      </c>
      <c r="V46" s="11">
        <f>V38*1.05</f>
        <v>0.26801912812500006</v>
      </c>
      <c r="Y46" s="11">
        <f>Y38*1.05</f>
        <v>0.26801912812500006</v>
      </c>
      <c r="AB46" s="11">
        <f>AB38*1.05</f>
        <v>0.26801912812500006</v>
      </c>
      <c r="AE46" s="11">
        <f>AE38*1.05</f>
        <v>0.26801912812500006</v>
      </c>
      <c r="AH46" s="11">
        <f>AH38*1.05</f>
        <v>0.26801912812500006</v>
      </c>
      <c r="AK46" s="11">
        <f>AK38*1.05</f>
        <v>0.26801912812500006</v>
      </c>
      <c r="AM46" s="12"/>
    </row>
    <row r="47" spans="1:40" s="3" customFormat="1" x14ac:dyDescent="0.25">
      <c r="A47" s="3" t="s">
        <v>24</v>
      </c>
      <c r="D47" s="3">
        <f>D43*D46</f>
        <v>7.0574036539513951</v>
      </c>
      <c r="G47" s="3">
        <f>G46*G43</f>
        <v>41.907908438445467</v>
      </c>
      <c r="J47" s="3">
        <f>J46*J43</f>
        <v>175.49671804812991</v>
      </c>
      <c r="M47" s="3">
        <f>M46*M43</f>
        <v>230.35365526497361</v>
      </c>
      <c r="P47" s="3">
        <f>P43*P46</f>
        <v>287.94206908121691</v>
      </c>
      <c r="S47" s="3">
        <f>S43*S46</f>
        <v>359.9275863515212</v>
      </c>
      <c r="V47" s="3">
        <f>V46*V43</f>
        <v>359.9275863515212</v>
      </c>
      <c r="Y47" s="3">
        <f>Y46*Y43</f>
        <v>287.94206908121691</v>
      </c>
      <c r="AB47" s="3">
        <f>AB46*AB43</f>
        <v>230.35365526497361</v>
      </c>
      <c r="AE47" s="3">
        <f>AE46*AE43</f>
        <v>175.49671804812991</v>
      </c>
      <c r="AH47" s="3">
        <f>AH43*AH46</f>
        <v>140.39737443850385</v>
      </c>
      <c r="AK47" s="3">
        <f>AK43*AK46</f>
        <v>112.31789955080313</v>
      </c>
      <c r="AM47" s="6"/>
    </row>
    <row r="48" spans="1:40" s="4" customFormat="1" x14ac:dyDescent="0.25">
      <c r="A48" s="4" t="s">
        <v>25</v>
      </c>
      <c r="D48" s="4">
        <f>D47</f>
        <v>7.0574036539513951</v>
      </c>
      <c r="G48" s="4">
        <f>G47</f>
        <v>41.907908438445467</v>
      </c>
      <c r="J48" s="4">
        <f>J47</f>
        <v>175.49671804812991</v>
      </c>
      <c r="M48" s="4">
        <v>230.35365526497361</v>
      </c>
      <c r="P48" s="4">
        <v>287.94206908121691</v>
      </c>
      <c r="S48" s="4">
        <v>359.9275863515212</v>
      </c>
      <c r="V48" s="4">
        <v>359.9275863515212</v>
      </c>
      <c r="Y48" s="4">
        <v>287.94206908121691</v>
      </c>
      <c r="AB48" s="4">
        <v>230.35365526497361</v>
      </c>
      <c r="AE48" s="4">
        <v>175.49671804812991</v>
      </c>
      <c r="AH48" s="4">
        <v>140.39737443850385</v>
      </c>
      <c r="AK48" s="4">
        <v>112.31789955080313</v>
      </c>
      <c r="AM48" s="9"/>
      <c r="AN48" s="4">
        <f>SUM(B48:AK48)</f>
        <v>2409.1206435733875</v>
      </c>
    </row>
    <row r="50" spans="1:40" x14ac:dyDescent="0.25">
      <c r="A50">
        <v>2021</v>
      </c>
    </row>
    <row r="51" spans="1:40" s="7" customFormat="1" x14ac:dyDescent="0.25">
      <c r="A51" s="7" t="s">
        <v>19</v>
      </c>
      <c r="D51" s="7">
        <f>D43*0.995</f>
        <v>26.20005775261917</v>
      </c>
      <c r="G51" s="7">
        <f>G43*0.995</f>
        <v>155.5798244250901</v>
      </c>
      <c r="J51" s="7">
        <f>J43*0.995</f>
        <v>651.51780650689034</v>
      </c>
      <c r="M51" s="7">
        <f>M43*0.995</f>
        <v>855.16988504548988</v>
      </c>
      <c r="P51" s="7">
        <f>P43*0.995</f>
        <v>1068.9623563068621</v>
      </c>
      <c r="S51" s="7">
        <f>S43*0.995</f>
        <v>1336.2029453835778</v>
      </c>
      <c r="V51" s="7">
        <f>V43*0.995</f>
        <v>1336.2029453835778</v>
      </c>
      <c r="Y51" s="7">
        <f>Y43*0.995</f>
        <v>1068.9623563068621</v>
      </c>
      <c r="AB51" s="7">
        <f>AB43*0.995</f>
        <v>855.16988504548988</v>
      </c>
      <c r="AE51" s="7">
        <f>AE43*0.995</f>
        <v>651.51780650689034</v>
      </c>
      <c r="AH51" s="7">
        <f>AH43*0.995</f>
        <v>521.21424520551204</v>
      </c>
      <c r="AK51" s="7">
        <f>AK43*0.995</f>
        <v>416.97139616440978</v>
      </c>
      <c r="AM51" s="8">
        <f>SUM(B51:AK51)</f>
        <v>8943.6715100332713</v>
      </c>
    </row>
    <row r="52" spans="1:40" x14ac:dyDescent="0.25">
      <c r="A52" t="s">
        <v>20</v>
      </c>
    </row>
    <row r="53" spans="1:40" x14ac:dyDescent="0.25">
      <c r="A53" t="s">
        <v>21</v>
      </c>
    </row>
    <row r="54" spans="1:40" s="11" customFormat="1" x14ac:dyDescent="0.25">
      <c r="A54" s="11" t="s">
        <v>22</v>
      </c>
      <c r="D54" s="11">
        <f>D46*1.05</f>
        <v>0.28142008453125006</v>
      </c>
      <c r="G54" s="11">
        <f>G46*1.05</f>
        <v>0.28142008453125006</v>
      </c>
      <c r="J54" s="11">
        <f>J46*1.05</f>
        <v>0.28142008453125006</v>
      </c>
      <c r="M54" s="11">
        <f>M46*1.05</f>
        <v>0.28142008453125006</v>
      </c>
      <c r="P54" s="11">
        <f>P46*1.05</f>
        <v>0.28142008453125006</v>
      </c>
      <c r="S54" s="11">
        <f>S46*1.05</f>
        <v>0.28142008453125006</v>
      </c>
      <c r="V54" s="11">
        <f>V46*1.05</f>
        <v>0.28142008453125006</v>
      </c>
      <c r="Y54" s="11">
        <f>Y46*1.05</f>
        <v>0.28142008453125006</v>
      </c>
      <c r="AB54" s="11">
        <f>AB46*1.05</f>
        <v>0.28142008453125006</v>
      </c>
      <c r="AE54" s="11">
        <f>AE46*1.05</f>
        <v>0.28142008453125006</v>
      </c>
      <c r="AH54" s="11">
        <f>AH46*1.05</f>
        <v>0.28142008453125006</v>
      </c>
      <c r="AK54" s="11">
        <f>AK46*1.05</f>
        <v>0.28142008453125006</v>
      </c>
      <c r="AM54" s="12"/>
    </row>
    <row r="55" spans="1:40" s="3" customFormat="1" x14ac:dyDescent="0.25">
      <c r="A55" s="3" t="s">
        <v>24</v>
      </c>
      <c r="D55" s="3">
        <f>D51*D54</f>
        <v>7.3732224674657205</v>
      </c>
      <c r="G55" s="3">
        <f>G54*G51</f>
        <v>43.7832873410659</v>
      </c>
      <c r="J55" s="3">
        <f>J54*J51</f>
        <v>183.35019618078371</v>
      </c>
      <c r="M55" s="3">
        <f>M54*M51</f>
        <v>240.66198133808115</v>
      </c>
      <c r="P55" s="3">
        <f>P51*P54</f>
        <v>300.82747667260139</v>
      </c>
      <c r="S55" s="3">
        <f>S51*S54</f>
        <v>376.03434584075177</v>
      </c>
      <c r="V55" s="3">
        <f>V54*V51</f>
        <v>376.03434584075177</v>
      </c>
      <c r="Y55" s="3">
        <f>Y54*Y51</f>
        <v>300.82747667260139</v>
      </c>
      <c r="AB55" s="3">
        <f>AB54*AB51</f>
        <v>240.66198133808115</v>
      </c>
      <c r="AE55" s="3">
        <f>AE54*AE51</f>
        <v>183.35019618078371</v>
      </c>
      <c r="AH55" s="3">
        <f>AH54*AH51</f>
        <v>146.6801569446269</v>
      </c>
      <c r="AK55" s="3">
        <f>AK54*AK51</f>
        <v>117.34412555570155</v>
      </c>
      <c r="AM55" s="6"/>
    </row>
    <row r="56" spans="1:40" s="4" customFormat="1" x14ac:dyDescent="0.25">
      <c r="A56" s="4" t="s">
        <v>25</v>
      </c>
      <c r="D56" s="4">
        <f>D55</f>
        <v>7.3732224674657205</v>
      </c>
      <c r="G56" s="4">
        <f>G55</f>
        <v>43.7832873410659</v>
      </c>
      <c r="J56" s="4">
        <f>J55</f>
        <v>183.35019618078371</v>
      </c>
      <c r="M56" s="4">
        <v>240.66198133808115</v>
      </c>
      <c r="P56" s="4">
        <v>300.82747667260139</v>
      </c>
      <c r="S56" s="4">
        <v>376.03434584075177</v>
      </c>
      <c r="V56" s="4">
        <v>376.03434584075177</v>
      </c>
      <c r="Y56" s="4">
        <v>300.82747667260139</v>
      </c>
      <c r="AB56" s="4">
        <v>240.66198133808115</v>
      </c>
      <c r="AE56" s="4">
        <v>183.35019618078371</v>
      </c>
      <c r="AH56" s="4">
        <v>146.6801569446269</v>
      </c>
      <c r="AK56" s="4">
        <v>117.34412555570155</v>
      </c>
      <c r="AM56" s="9"/>
      <c r="AN56" s="4">
        <f>SUM(B56:AK56)</f>
        <v>2516.9287923732959</v>
      </c>
    </row>
    <row r="58" spans="1:40" x14ac:dyDescent="0.25">
      <c r="A58">
        <v>2022</v>
      </c>
    </row>
    <row r="59" spans="1:40" s="7" customFormat="1" x14ac:dyDescent="0.25">
      <c r="A59" s="7" t="s">
        <v>19</v>
      </c>
      <c r="D59" s="7">
        <f>D51*0.995</f>
        <v>26.069057463856073</v>
      </c>
      <c r="G59" s="7">
        <f>G51*0.995</f>
        <v>154.80192530296463</v>
      </c>
      <c r="J59" s="7">
        <f>J51*0.995</f>
        <v>648.26021747435584</v>
      </c>
      <c r="M59" s="7">
        <f>M51*0.995</f>
        <v>850.89403562026246</v>
      </c>
      <c r="P59" s="7">
        <f>P51*0.995</f>
        <v>1063.6175445253277</v>
      </c>
      <c r="S59" s="7">
        <f>S51*0.995</f>
        <v>1329.5219306566598</v>
      </c>
      <c r="V59" s="7">
        <f>V51*0.995</f>
        <v>1329.5219306566598</v>
      </c>
      <c r="Y59" s="7">
        <f>Y51*0.995</f>
        <v>1063.6175445253277</v>
      </c>
      <c r="AB59" s="7">
        <f>AB51*0.995</f>
        <v>850.89403562026246</v>
      </c>
      <c r="AE59" s="7">
        <f>AE51*0.995</f>
        <v>648.26021747435584</v>
      </c>
      <c r="AH59" s="7">
        <f>AH51*0.995</f>
        <v>518.60817397948449</v>
      </c>
      <c r="AK59" s="7">
        <f>AK51*0.995</f>
        <v>414.88653918358773</v>
      </c>
      <c r="AM59" s="8">
        <f>SUM(B59:AK59)</f>
        <v>8898.9531524831054</v>
      </c>
    </row>
    <row r="60" spans="1:40" x14ac:dyDescent="0.25">
      <c r="A60" t="s">
        <v>20</v>
      </c>
    </row>
    <row r="61" spans="1:40" x14ac:dyDescent="0.25">
      <c r="A61" t="s">
        <v>21</v>
      </c>
    </row>
    <row r="62" spans="1:40" s="11" customFormat="1" x14ac:dyDescent="0.25">
      <c r="A62" s="11" t="s">
        <v>22</v>
      </c>
      <c r="D62" s="11">
        <f>D54*1.05</f>
        <v>0.29549108875781255</v>
      </c>
      <c r="G62" s="11">
        <f>G54*1.05</f>
        <v>0.29549108875781255</v>
      </c>
      <c r="J62" s="11">
        <f>J54*1.05</f>
        <v>0.29549108875781255</v>
      </c>
      <c r="M62" s="11">
        <f>M54*1.05</f>
        <v>0.29549108875781255</v>
      </c>
      <c r="P62" s="11">
        <f>P54*1.05</f>
        <v>0.29549108875781255</v>
      </c>
      <c r="S62" s="11">
        <f>S54*1.05</f>
        <v>0.29549108875781255</v>
      </c>
      <c r="V62" s="11">
        <f>V54*1.05</f>
        <v>0.29549108875781255</v>
      </c>
      <c r="Y62" s="11">
        <f>Y54*1.05</f>
        <v>0.29549108875781255</v>
      </c>
      <c r="AB62" s="11">
        <f>AB54*1.05</f>
        <v>0.29549108875781255</v>
      </c>
      <c r="AE62" s="11">
        <f>AE54*1.05</f>
        <v>0.29549108875781255</v>
      </c>
      <c r="AH62" s="11">
        <f>AH54*1.05</f>
        <v>0.29549108875781255</v>
      </c>
      <c r="AK62" s="11">
        <f>AK54*1.05</f>
        <v>0.29549108875781255</v>
      </c>
      <c r="AM62" s="12"/>
    </row>
    <row r="63" spans="1:40" s="3" customFormat="1" x14ac:dyDescent="0.25">
      <c r="A63" s="3" t="s">
        <v>24</v>
      </c>
      <c r="D63" s="3">
        <f>D62*D59</f>
        <v>7.7031741728848102</v>
      </c>
      <c r="G63" s="3">
        <f>G62*G59</f>
        <v>45.742589449578588</v>
      </c>
      <c r="J63" s="3">
        <f>J62*J59</f>
        <v>191.55511745987374</v>
      </c>
      <c r="M63" s="3">
        <f>M62*M59</f>
        <v>251.43160500296028</v>
      </c>
      <c r="P63" s="3">
        <f>P59*P62</f>
        <v>314.28950625370027</v>
      </c>
      <c r="S63" s="3">
        <f>S62*S59</f>
        <v>392.86188281712538</v>
      </c>
      <c r="V63" s="3">
        <f>V62*V59</f>
        <v>392.86188281712538</v>
      </c>
      <c r="Y63" s="3">
        <f>Y62*Y59</f>
        <v>314.28950625370027</v>
      </c>
      <c r="AB63" s="3">
        <f>AB62*AB59</f>
        <v>251.43160500296028</v>
      </c>
      <c r="AE63" s="3">
        <f>AE62*AE59</f>
        <v>191.55511745987374</v>
      </c>
      <c r="AH63" s="3">
        <f>AH59*AH62</f>
        <v>153.24409396789895</v>
      </c>
      <c r="AK63" s="3">
        <f>AK62*AK59</f>
        <v>122.5952751743192</v>
      </c>
      <c r="AM63" s="6"/>
    </row>
    <row r="64" spans="1:40" s="4" customFormat="1" x14ac:dyDescent="0.25">
      <c r="A64" s="4" t="s">
        <v>25</v>
      </c>
      <c r="D64" s="4">
        <f>D63</f>
        <v>7.7031741728848102</v>
      </c>
      <c r="G64" s="4">
        <f>G63</f>
        <v>45.742589449578588</v>
      </c>
      <c r="J64" s="4">
        <f>J63</f>
        <v>191.55511745987374</v>
      </c>
      <c r="M64" s="4">
        <v>251.43160500296028</v>
      </c>
      <c r="P64" s="4">
        <v>314.28950625370027</v>
      </c>
      <c r="S64" s="4">
        <v>392.86188281712538</v>
      </c>
      <c r="V64" s="4">
        <v>392.86188281712538</v>
      </c>
      <c r="Y64" s="4">
        <v>314.28950625370027</v>
      </c>
      <c r="AB64" s="4">
        <v>251.43160500296028</v>
      </c>
      <c r="AE64" s="4">
        <v>191.55511745987374</v>
      </c>
      <c r="AH64" s="4">
        <v>153.24409396789895</v>
      </c>
      <c r="AK64" s="4">
        <v>122.5952751743192</v>
      </c>
      <c r="AM64" s="9"/>
      <c r="AN64" s="4">
        <f>SUM(B64:AK64)</f>
        <v>2629.561355832001</v>
      </c>
    </row>
    <row r="66" spans="1:40" x14ac:dyDescent="0.25">
      <c r="A66">
        <v>2023</v>
      </c>
    </row>
    <row r="67" spans="1:40" s="7" customFormat="1" x14ac:dyDescent="0.25">
      <c r="A67" s="7" t="s">
        <v>19</v>
      </c>
      <c r="D67" s="7">
        <f>D59*0.995</f>
        <v>25.938712176536793</v>
      </c>
      <c r="G67" s="7">
        <f>G59*0.995</f>
        <v>154.02791567644982</v>
      </c>
      <c r="J67" s="7">
        <f>J59*0.995</f>
        <v>645.01891638698407</v>
      </c>
      <c r="M67" s="7">
        <f>M59*0.995</f>
        <v>846.63956544216114</v>
      </c>
      <c r="P67" s="7">
        <f>P59*0.995</f>
        <v>1058.2994568027011</v>
      </c>
      <c r="S67" s="7">
        <f>S59*0.995</f>
        <v>1322.8743210033765</v>
      </c>
      <c r="V67" s="7">
        <f>V59*0.995</f>
        <v>1322.8743210033765</v>
      </c>
      <c r="Y67" s="7">
        <f>Y59*0.995</f>
        <v>1058.2994568027011</v>
      </c>
      <c r="AB67" s="7">
        <f>AB59*0.995</f>
        <v>846.63956544216114</v>
      </c>
      <c r="AE67" s="7">
        <f>AE59*0.995</f>
        <v>645.01891638698407</v>
      </c>
      <c r="AH67" s="7">
        <f>AH59*0.995</f>
        <v>516.01513310958705</v>
      </c>
      <c r="AK67" s="7">
        <f>AK59*0.995</f>
        <v>412.81210648766978</v>
      </c>
      <c r="AM67" s="8">
        <f>SUM(B67:AK67)</f>
        <v>8854.4583867206893</v>
      </c>
    </row>
    <row r="68" spans="1:40" x14ac:dyDescent="0.25">
      <c r="A68" t="s">
        <v>20</v>
      </c>
    </row>
    <row r="69" spans="1:40" x14ac:dyDescent="0.25">
      <c r="A69" t="s">
        <v>21</v>
      </c>
    </row>
    <row r="70" spans="1:40" s="11" customFormat="1" x14ac:dyDescent="0.25">
      <c r="A70" s="11" t="s">
        <v>22</v>
      </c>
      <c r="D70" s="11">
        <f>D62*1.05</f>
        <v>0.31026564319570321</v>
      </c>
      <c r="G70" s="11">
        <f>G62*1.05</f>
        <v>0.31026564319570321</v>
      </c>
      <c r="J70" s="11">
        <f>J62*1.05</f>
        <v>0.31026564319570321</v>
      </c>
      <c r="M70" s="11">
        <f>M62*1.05</f>
        <v>0.31026564319570321</v>
      </c>
      <c r="P70" s="11">
        <f>P62*1.05</f>
        <v>0.31026564319570321</v>
      </c>
      <c r="S70" s="11">
        <f>S62*1.05</f>
        <v>0.31026564319570321</v>
      </c>
      <c r="V70" s="11">
        <f>V62*1.05</f>
        <v>0.31026564319570321</v>
      </c>
      <c r="Y70" s="11">
        <f>Y62*1.05</f>
        <v>0.31026564319570321</v>
      </c>
      <c r="AB70" s="11">
        <f>AB62*1.05</f>
        <v>0.31026564319570321</v>
      </c>
      <c r="AE70" s="11">
        <f>AE62*1.05</f>
        <v>0.31026564319570321</v>
      </c>
      <c r="AH70" s="11">
        <f>AH62*1.05</f>
        <v>0.31026564319570321</v>
      </c>
      <c r="AK70" s="11">
        <f>AK62*1.05</f>
        <v>0.31026564319570321</v>
      </c>
      <c r="AM70" s="12"/>
    </row>
    <row r="71" spans="1:40" s="3" customFormat="1" x14ac:dyDescent="0.25">
      <c r="A71" s="3" t="s">
        <v>24</v>
      </c>
      <c r="D71" s="3">
        <f>D70*D67</f>
        <v>8.047891217121407</v>
      </c>
      <c r="G71" s="3">
        <f>G70*G67</f>
        <v>47.789570327447244</v>
      </c>
      <c r="J71" s="3">
        <f>J70*J67</f>
        <v>200.12720896620311</v>
      </c>
      <c r="M71" s="3">
        <f>M70*M67</f>
        <v>262.6831693268428</v>
      </c>
      <c r="P71" s="3">
        <f>P67*P70</f>
        <v>328.35396165855337</v>
      </c>
      <c r="S71" s="3">
        <f>S70*S67</f>
        <v>410.44245207319176</v>
      </c>
      <c r="V71" s="3">
        <f>V70*V67</f>
        <v>410.44245207319176</v>
      </c>
      <c r="Y71" s="3">
        <f>Y70*Y67</f>
        <v>328.35396165855337</v>
      </c>
      <c r="AB71" s="3">
        <f>AB70*AB67</f>
        <v>262.6831693268428</v>
      </c>
      <c r="AE71" s="3">
        <f>AE70*AE67</f>
        <v>200.12720896620311</v>
      </c>
      <c r="AH71" s="3">
        <f>AH70*AH67</f>
        <v>160.10176717296244</v>
      </c>
      <c r="AK71" s="3">
        <f>AK70*AK67</f>
        <v>128.08141373837</v>
      </c>
      <c r="AM71" s="6"/>
    </row>
    <row r="72" spans="1:40" s="4" customFormat="1" x14ac:dyDescent="0.25">
      <c r="A72" s="4" t="s">
        <v>25</v>
      </c>
      <c r="D72" s="4">
        <f>D71</f>
        <v>8.047891217121407</v>
      </c>
      <c r="G72" s="4">
        <f>G71</f>
        <v>47.789570327447244</v>
      </c>
      <c r="J72" s="4">
        <f>J71</f>
        <v>200.12720896620311</v>
      </c>
      <c r="M72" s="4">
        <v>262.6831693268428</v>
      </c>
      <c r="P72" s="4">
        <v>328.35396165855337</v>
      </c>
      <c r="S72" s="4">
        <v>410.44245207319176</v>
      </c>
      <c r="V72" s="4">
        <v>410.44245207319176</v>
      </c>
      <c r="Y72" s="4">
        <v>328.35396165855337</v>
      </c>
      <c r="AB72" s="4">
        <v>262.6831693268428</v>
      </c>
      <c r="AE72" s="4">
        <v>200.12720896620311</v>
      </c>
      <c r="AH72" s="4">
        <v>160.10176717296244</v>
      </c>
      <c r="AK72" s="4">
        <v>128.08141373837</v>
      </c>
      <c r="AM72" s="9"/>
      <c r="AN72" s="4">
        <f>SUM(B72:AK72)</f>
        <v>2747.2342265054831</v>
      </c>
    </row>
    <row r="74" spans="1:40" x14ac:dyDescent="0.25">
      <c r="A74">
        <v>2024</v>
      </c>
    </row>
    <row r="75" spans="1:40" s="7" customFormat="1" x14ac:dyDescent="0.25">
      <c r="A75" s="7" t="s">
        <v>19</v>
      </c>
      <c r="D75" s="7">
        <f>D67*0.995</f>
        <v>25.809018615654107</v>
      </c>
      <c r="G75" s="7">
        <f>G67*0.995</f>
        <v>153.25777609806758</v>
      </c>
      <c r="J75" s="7">
        <f>J67*0.995</f>
        <v>641.79382180504911</v>
      </c>
      <c r="M75" s="7">
        <f>M67*0.995</f>
        <v>842.40636761495034</v>
      </c>
      <c r="P75" s="7">
        <f>P67*0.995</f>
        <v>1053.0079595186876</v>
      </c>
      <c r="S75" s="7">
        <f>S67*0.995</f>
        <v>1316.2599493983596</v>
      </c>
      <c r="V75" s="7">
        <f>V67*0.995</f>
        <v>1316.2599493983596</v>
      </c>
      <c r="Y75" s="7">
        <f>Y67*0.995</f>
        <v>1053.0079595186876</v>
      </c>
      <c r="AB75" s="7">
        <f>AB67*0.995</f>
        <v>842.40636761495034</v>
      </c>
      <c r="AE75" s="7">
        <f>AE67*0.995</f>
        <v>641.79382180504911</v>
      </c>
      <c r="AH75" s="7">
        <f>AH67*0.995</f>
        <v>513.4350574440391</v>
      </c>
      <c r="AK75" s="7">
        <f>AK67*0.995</f>
        <v>410.74804595523142</v>
      </c>
      <c r="AM75" s="8">
        <f>SUM(B75:AK75)</f>
        <v>8810.1860947870864</v>
      </c>
    </row>
    <row r="76" spans="1:40" x14ac:dyDescent="0.25">
      <c r="A76" t="s">
        <v>20</v>
      </c>
    </row>
    <row r="77" spans="1:40" x14ac:dyDescent="0.25">
      <c r="A77" t="s">
        <v>21</v>
      </c>
    </row>
    <row r="78" spans="1:40" s="11" customFormat="1" x14ac:dyDescent="0.25">
      <c r="A78" s="11" t="s">
        <v>22</v>
      </c>
      <c r="D78" s="11">
        <f>D70*1.05</f>
        <v>0.32577892535548836</v>
      </c>
      <c r="G78" s="11">
        <f>G70*1.05</f>
        <v>0.32577892535548836</v>
      </c>
      <c r="J78" s="11">
        <f>J70*1.05</f>
        <v>0.32577892535548836</v>
      </c>
      <c r="M78" s="11">
        <f>M70*1.05</f>
        <v>0.32577892535548836</v>
      </c>
      <c r="P78" s="11">
        <f>P70*1.05</f>
        <v>0.32577892535548836</v>
      </c>
      <c r="S78" s="11">
        <f>S70*1.05</f>
        <v>0.32577892535548836</v>
      </c>
      <c r="V78" s="11">
        <f>V70*1.05</f>
        <v>0.32577892535548836</v>
      </c>
      <c r="Y78" s="11">
        <f>Y70*1.05</f>
        <v>0.32577892535548836</v>
      </c>
      <c r="AB78" s="11">
        <f>AB70*1.05</f>
        <v>0.32577892535548836</v>
      </c>
      <c r="AE78" s="11">
        <f>AE70*1.05</f>
        <v>0.32577892535548836</v>
      </c>
      <c r="AH78" s="11">
        <f>AH70*1.05</f>
        <v>0.32577892535548836</v>
      </c>
      <c r="AK78" s="11">
        <f>AK70*1.05</f>
        <v>0.32577892535548836</v>
      </c>
      <c r="AM78" s="12"/>
    </row>
    <row r="79" spans="1:40" s="3" customFormat="1" x14ac:dyDescent="0.25">
      <c r="A79" s="3" t="s">
        <v>24</v>
      </c>
      <c r="D79" s="3">
        <f>D78*D75</f>
        <v>8.4080343490875897</v>
      </c>
      <c r="G79" s="3">
        <f>G78*G75</f>
        <v>49.928153599600506</v>
      </c>
      <c r="J79" s="3">
        <f>J78*J75</f>
        <v>209.0829015674407</v>
      </c>
      <c r="M79" s="3">
        <f>M78*M75</f>
        <v>274.43824115421899</v>
      </c>
      <c r="P79" s="3">
        <f>P75*P78</f>
        <v>343.04780144277362</v>
      </c>
      <c r="S79" s="3">
        <f>S78*S75</f>
        <v>428.80975180346707</v>
      </c>
      <c r="V79" s="3">
        <f>V78*V75</f>
        <v>428.80975180346707</v>
      </c>
      <c r="Y79" s="3">
        <f>Y78*Y75</f>
        <v>343.04780144277362</v>
      </c>
      <c r="AB79" s="3">
        <f>AB78*AB75</f>
        <v>274.43824115421899</v>
      </c>
      <c r="AE79" s="3">
        <f>AE78*AE75</f>
        <v>209.0829015674407</v>
      </c>
      <c r="AH79" s="3">
        <f>AH75*AH78</f>
        <v>167.2663212539525</v>
      </c>
      <c r="AK79" s="3">
        <f>AK78*AK75</f>
        <v>133.81305700316204</v>
      </c>
      <c r="AM79" s="6"/>
    </row>
    <row r="80" spans="1:40" s="4" customFormat="1" x14ac:dyDescent="0.25">
      <c r="A80" s="4" t="s">
        <v>25</v>
      </c>
      <c r="D80" s="4">
        <f>D79</f>
        <v>8.4080343490875897</v>
      </c>
      <c r="G80" s="4">
        <f>G79</f>
        <v>49.928153599600506</v>
      </c>
      <c r="J80" s="4">
        <f>J79</f>
        <v>209.0829015674407</v>
      </c>
      <c r="M80" s="4">
        <v>274.43824115421899</v>
      </c>
      <c r="P80" s="4">
        <v>343.04780144277362</v>
      </c>
      <c r="S80" s="4">
        <v>428.80975180346707</v>
      </c>
      <c r="V80" s="4">
        <v>428.80975180346707</v>
      </c>
      <c r="Y80" s="4">
        <v>343.04780144277362</v>
      </c>
      <c r="AB80" s="4">
        <v>274.43824115421899</v>
      </c>
      <c r="AE80" s="4">
        <v>209.0829015674407</v>
      </c>
      <c r="AH80" s="4">
        <v>167.2663212539525</v>
      </c>
      <c r="AK80" s="4">
        <v>133.81305700316204</v>
      </c>
      <c r="AM80" s="9"/>
      <c r="AN80" s="4">
        <f>SUM(B80:AK80)</f>
        <v>2870.172958141603</v>
      </c>
    </row>
    <row r="82" spans="1:40" x14ac:dyDescent="0.25">
      <c r="A82">
        <v>2025</v>
      </c>
    </row>
    <row r="83" spans="1:40" s="8" customFormat="1" x14ac:dyDescent="0.25">
      <c r="A83" s="8" t="s">
        <v>19</v>
      </c>
      <c r="D83" s="8">
        <f>D75*0.995</f>
        <v>25.679973522575835</v>
      </c>
      <c r="G83" s="8">
        <f>G75*0.995</f>
        <v>152.49148721757723</v>
      </c>
      <c r="J83" s="8">
        <f>J75*0.995</f>
        <v>638.58485269602386</v>
      </c>
      <c r="M83" s="8">
        <f>M75*0.995</f>
        <v>838.19433577687562</v>
      </c>
      <c r="P83" s="8">
        <f>P75*0.995</f>
        <v>1047.742919721094</v>
      </c>
      <c r="S83" s="8">
        <f>S75*0.995</f>
        <v>1309.6786496513678</v>
      </c>
      <c r="V83" s="8">
        <f>V75*0.995</f>
        <v>1309.6786496513678</v>
      </c>
      <c r="Y83" s="8">
        <f>Y75*0.995</f>
        <v>1047.742919721094</v>
      </c>
      <c r="AB83" s="8">
        <f>AB75*0.995</f>
        <v>838.19433577687562</v>
      </c>
      <c r="AE83" s="8">
        <f>AE75*0.995</f>
        <v>638.58485269602386</v>
      </c>
      <c r="AH83" s="8">
        <f>AH75*0.995</f>
        <v>510.86788215681889</v>
      </c>
      <c r="AK83" s="8">
        <f>AK75*0.995</f>
        <v>408.69430572545525</v>
      </c>
      <c r="AM83" s="8">
        <f>SUM(B83:AK83)</f>
        <v>8766.1351643131493</v>
      </c>
    </row>
    <row r="84" spans="1:40" x14ac:dyDescent="0.25">
      <c r="A84" t="s">
        <v>20</v>
      </c>
    </row>
    <row r="85" spans="1:40" x14ac:dyDescent="0.25">
      <c r="A85" t="s">
        <v>21</v>
      </c>
    </row>
    <row r="86" spans="1:40" s="11" customFormat="1" x14ac:dyDescent="0.25">
      <c r="A86" s="11" t="s">
        <v>22</v>
      </c>
      <c r="D86" s="11">
        <f>D78*1.05</f>
        <v>0.3420678716232628</v>
      </c>
      <c r="G86" s="11">
        <f>G78*1.05</f>
        <v>0.3420678716232628</v>
      </c>
      <c r="J86" s="11">
        <f>J78*1.05</f>
        <v>0.3420678716232628</v>
      </c>
      <c r="M86" s="11">
        <f>M78*1.05</f>
        <v>0.3420678716232628</v>
      </c>
      <c r="P86" s="11">
        <f>P78*1.05</f>
        <v>0.3420678716232628</v>
      </c>
      <c r="S86" s="11">
        <f>S78*1.05</f>
        <v>0.3420678716232628</v>
      </c>
      <c r="V86" s="11">
        <f>V78*1.05</f>
        <v>0.3420678716232628</v>
      </c>
      <c r="Y86" s="11">
        <f>Y78*1.05</f>
        <v>0.3420678716232628</v>
      </c>
      <c r="AB86" s="11">
        <f>AB78*1.05</f>
        <v>0.3420678716232628</v>
      </c>
      <c r="AE86" s="11">
        <f>AE78*1.05</f>
        <v>0.3420678716232628</v>
      </c>
      <c r="AH86" s="11">
        <f>AH78*1.05</f>
        <v>0.3420678716232628</v>
      </c>
      <c r="AK86" s="11">
        <f>AK78*1.05</f>
        <v>0.3420678716232628</v>
      </c>
      <c r="AM86" s="12"/>
    </row>
    <row r="87" spans="1:40" s="3" customFormat="1" x14ac:dyDescent="0.25">
      <c r="A87" s="3" t="s">
        <v>24</v>
      </c>
      <c r="D87" s="3">
        <f>D86*D83</f>
        <v>8.7842938862092588</v>
      </c>
      <c r="G87" s="3">
        <f>G86*G83</f>
        <v>52.162438473182625</v>
      </c>
      <c r="J87" s="3">
        <f>J86*J83</f>
        <v>218.43936141258368</v>
      </c>
      <c r="M87" s="3">
        <f>M86*M83</f>
        <v>286.7193524458703</v>
      </c>
      <c r="P87" s="3">
        <f>P83*P86</f>
        <v>358.39919055733776</v>
      </c>
      <c r="S87" s="3">
        <f>S86*S83</f>
        <v>447.99898819667226</v>
      </c>
      <c r="V87" s="3">
        <f>V86*V83</f>
        <v>447.99898819667226</v>
      </c>
      <c r="Y87" s="3">
        <f>Y86*Y83</f>
        <v>358.39919055733776</v>
      </c>
      <c r="AB87" s="3">
        <f>AB86*AB83</f>
        <v>286.7193524458703</v>
      </c>
      <c r="AE87" s="3">
        <f>AE86*AE83</f>
        <v>218.43936141258368</v>
      </c>
      <c r="AH87" s="3">
        <f>AH83*AH86</f>
        <v>174.75148913006689</v>
      </c>
      <c r="AK87" s="3">
        <f>AK86*AK83</f>
        <v>139.80119130405353</v>
      </c>
      <c r="AM87" s="6"/>
    </row>
    <row r="88" spans="1:40" s="4" customFormat="1" x14ac:dyDescent="0.25">
      <c r="A88" s="4" t="s">
        <v>25</v>
      </c>
      <c r="D88" s="4">
        <f>D87</f>
        <v>8.7842938862092588</v>
      </c>
      <c r="G88" s="4">
        <f>G87</f>
        <v>52.162438473182625</v>
      </c>
      <c r="J88" s="4">
        <f>J87</f>
        <v>218.43936141258368</v>
      </c>
      <c r="M88" s="4">
        <v>286.7193524458703</v>
      </c>
      <c r="P88" s="4">
        <v>358.39919055733776</v>
      </c>
      <c r="S88" s="4">
        <v>447.99898819667226</v>
      </c>
      <c r="V88" s="4">
        <v>447.99898819667226</v>
      </c>
      <c r="Y88" s="4">
        <v>358.39919055733776</v>
      </c>
      <c r="AB88" s="4">
        <v>286.7193524458703</v>
      </c>
      <c r="AE88" s="4">
        <v>218.43936141258368</v>
      </c>
      <c r="AH88" s="4">
        <v>174.75148913006689</v>
      </c>
      <c r="AK88" s="4">
        <v>139.80119130405353</v>
      </c>
      <c r="AM88" s="9"/>
      <c r="AN88" s="4">
        <f>SUM(B88:AK88)</f>
        <v>2998.6131980184405</v>
      </c>
    </row>
    <row r="89" spans="1:40" x14ac:dyDescent="0.25">
      <c r="AN89" s="3"/>
    </row>
    <row r="90" spans="1:40" x14ac:dyDescent="0.25">
      <c r="A90">
        <v>2026</v>
      </c>
    </row>
    <row r="91" spans="1:40" s="7" customFormat="1" x14ac:dyDescent="0.25">
      <c r="A91" s="7" t="s">
        <v>19</v>
      </c>
      <c r="D91" s="7">
        <f>D83*0.995</f>
        <v>25.551573654962954</v>
      </c>
      <c r="G91" s="7">
        <f>G83*0.995</f>
        <v>151.72902978148934</v>
      </c>
      <c r="J91" s="7">
        <f>J83*0.995</f>
        <v>635.39192843254375</v>
      </c>
      <c r="M91" s="7">
        <f>M83*0.995</f>
        <v>834.00336409799127</v>
      </c>
      <c r="P91" s="7">
        <f>P83*0.995</f>
        <v>1042.5042051224887</v>
      </c>
      <c r="S91" s="7">
        <f>S83*0.995</f>
        <v>1303.1302564031109</v>
      </c>
      <c r="V91" s="7">
        <f>V83*0.995</f>
        <v>1303.1302564031109</v>
      </c>
      <c r="Y91" s="7">
        <f>Y83*0.995</f>
        <v>1042.5042051224887</v>
      </c>
      <c r="AB91" s="7">
        <f>AB83*0.995</f>
        <v>834.00336409799127</v>
      </c>
      <c r="AE91" s="7">
        <f>AE83*0.995</f>
        <v>635.39192843254375</v>
      </c>
      <c r="AH91" s="7">
        <f>AH83*0.995</f>
        <v>508.31354274603478</v>
      </c>
      <c r="AK91" s="7">
        <f>AK83*0.995</f>
        <v>406.65083419682799</v>
      </c>
      <c r="AM91" s="8">
        <f>SUM(B91:AK91)</f>
        <v>8722.3044884915835</v>
      </c>
    </row>
    <row r="92" spans="1:40" x14ac:dyDescent="0.25">
      <c r="A92" t="s">
        <v>20</v>
      </c>
    </row>
    <row r="93" spans="1:40" x14ac:dyDescent="0.25">
      <c r="A93" t="s">
        <v>21</v>
      </c>
    </row>
    <row r="94" spans="1:40" s="11" customFormat="1" x14ac:dyDescent="0.25">
      <c r="A94" s="11" t="s">
        <v>22</v>
      </c>
      <c r="D94" s="11">
        <f>D86*1.05</f>
        <v>0.35917126520442594</v>
      </c>
      <c r="G94" s="11">
        <f>G86*1.05</f>
        <v>0.35917126520442594</v>
      </c>
      <c r="J94" s="11">
        <f>J86*1.05</f>
        <v>0.35917126520442594</v>
      </c>
      <c r="M94" s="11">
        <f>M86*1.05</f>
        <v>0.35917126520442594</v>
      </c>
      <c r="P94" s="11">
        <f>P86*1.05</f>
        <v>0.35917126520442594</v>
      </c>
      <c r="S94" s="11">
        <f>S86*1.05</f>
        <v>0.35917126520442594</v>
      </c>
      <c r="V94" s="11">
        <f>V86*1.05</f>
        <v>0.35917126520442594</v>
      </c>
      <c r="Y94" s="11">
        <f>Y86*1.05</f>
        <v>0.35917126520442594</v>
      </c>
      <c r="AB94" s="11">
        <f>AB86*1.05</f>
        <v>0.35917126520442594</v>
      </c>
      <c r="AE94" s="11">
        <f>AE86*1.05</f>
        <v>0.35917126520442594</v>
      </c>
      <c r="AH94" s="11">
        <f>AH86*1.05</f>
        <v>0.35917126520442594</v>
      </c>
      <c r="AK94" s="11">
        <f>AK86*1.05</f>
        <v>0.35917126520442594</v>
      </c>
      <c r="AM94" s="12"/>
    </row>
    <row r="95" spans="1:40" s="3" customFormat="1" x14ac:dyDescent="0.25">
      <c r="A95" s="3" t="s">
        <v>24</v>
      </c>
      <c r="D95" s="3">
        <f>D91*D94</f>
        <v>9.1773910376171219</v>
      </c>
      <c r="G95" s="3">
        <f>G91*G94</f>
        <v>54.496707594857554</v>
      </c>
      <c r="J95" s="3">
        <f>J91*J94</f>
        <v>228.2145228357968</v>
      </c>
      <c r="M95" s="3">
        <f>M91*M94</f>
        <v>299.550043467823</v>
      </c>
      <c r="P95" s="3">
        <f>P91*P94</f>
        <v>374.43755433477861</v>
      </c>
      <c r="S95" s="3">
        <f>S91*S94</f>
        <v>468.04694291847335</v>
      </c>
      <c r="V95" s="3">
        <f>V91*V94</f>
        <v>468.04694291847335</v>
      </c>
      <c r="Y95" s="3">
        <f>Y91*Y94</f>
        <v>374.43755433477861</v>
      </c>
      <c r="AB95" s="3">
        <f>AB91*AB94</f>
        <v>299.550043467823</v>
      </c>
      <c r="AE95" s="3">
        <f>AE91*AE94</f>
        <v>228.2145228357968</v>
      </c>
      <c r="AH95" s="3">
        <f>AH91*AH94</f>
        <v>182.57161826863737</v>
      </c>
      <c r="AK95" s="3">
        <f>AK91*AK94</f>
        <v>146.05729461490995</v>
      </c>
      <c r="AM95" s="6"/>
    </row>
    <row r="96" spans="1:40" s="4" customFormat="1" x14ac:dyDescent="0.25">
      <c r="A96" s="4" t="s">
        <v>25</v>
      </c>
      <c r="D96" s="4">
        <f>D95</f>
        <v>9.1773910376171219</v>
      </c>
      <c r="G96" s="4">
        <f>G95</f>
        <v>54.496707594857554</v>
      </c>
      <c r="J96" s="4">
        <f>J95</f>
        <v>228.2145228357968</v>
      </c>
      <c r="M96" s="4">
        <f>M95</f>
        <v>299.550043467823</v>
      </c>
      <c r="P96" s="4">
        <f>P95</f>
        <v>374.43755433477861</v>
      </c>
      <c r="S96" s="4">
        <f>S95</f>
        <v>468.04694291847335</v>
      </c>
      <c r="V96" s="4">
        <f>V95</f>
        <v>468.04694291847335</v>
      </c>
      <c r="Y96" s="4">
        <f>Y95</f>
        <v>374.43755433477861</v>
      </c>
      <c r="AB96" s="4">
        <f>AB95</f>
        <v>299.550043467823</v>
      </c>
      <c r="AE96" s="4">
        <f>AE95</f>
        <v>228.2145228357968</v>
      </c>
      <c r="AH96" s="4">
        <f>AH95</f>
        <v>182.57161826863737</v>
      </c>
      <c r="AK96" s="4">
        <f>AK95</f>
        <v>146.05729461490995</v>
      </c>
      <c r="AM96" s="9"/>
      <c r="AN96" s="4">
        <f>SUM(B96:AK96)</f>
        <v>3132.8011386297653</v>
      </c>
    </row>
    <row r="98" spans="1:41" x14ac:dyDescent="0.25">
      <c r="A98">
        <v>2027</v>
      </c>
    </row>
    <row r="99" spans="1:41" s="7" customFormat="1" x14ac:dyDescent="0.25">
      <c r="A99" s="7" t="s">
        <v>19</v>
      </c>
      <c r="D99" s="7">
        <f>D91*0.995</f>
        <v>25.423815786688138</v>
      </c>
      <c r="G99" s="7">
        <f>G91*0.995</f>
        <v>150.9703846325819</v>
      </c>
      <c r="J99" s="7">
        <f>J91*0.995</f>
        <v>632.21496879038102</v>
      </c>
      <c r="M99" s="7">
        <f>M91*0.995</f>
        <v>829.83334727750128</v>
      </c>
      <c r="P99" s="7">
        <f>P91*0.995</f>
        <v>1037.2916840968762</v>
      </c>
      <c r="S99" s="7">
        <f>S91*0.995</f>
        <v>1296.6146051210953</v>
      </c>
      <c r="V99" s="7">
        <f>V91*0.995</f>
        <v>1296.6146051210953</v>
      </c>
      <c r="Y99" s="7">
        <f>Y91*0.995</f>
        <v>1037.2916840968762</v>
      </c>
      <c r="AB99" s="7">
        <f>AB91*0.995</f>
        <v>829.83334727750128</v>
      </c>
      <c r="AE99" s="7">
        <f>AE91*0.995</f>
        <v>632.21496879038102</v>
      </c>
      <c r="AH99" s="7">
        <f>AH91*0.995</f>
        <v>505.77197503230462</v>
      </c>
      <c r="AK99" s="7">
        <f>AK91*0.995</f>
        <v>404.61758002584384</v>
      </c>
      <c r="AM99" s="8">
        <f>SUM(B99:AK99)</f>
        <v>8678.692966049126</v>
      </c>
    </row>
    <row r="100" spans="1:41" x14ac:dyDescent="0.25">
      <c r="A100" t="s">
        <v>20</v>
      </c>
    </row>
    <row r="101" spans="1:41" x14ac:dyDescent="0.25">
      <c r="A101" t="s">
        <v>21</v>
      </c>
    </row>
    <row r="102" spans="1:41" s="11" customFormat="1" x14ac:dyDescent="0.25">
      <c r="A102" s="11" t="s">
        <v>22</v>
      </c>
      <c r="D102" s="11">
        <f>D94*1.05</f>
        <v>0.37712982846464727</v>
      </c>
      <c r="G102" s="11">
        <f>G94*1.05</f>
        <v>0.37712982846464727</v>
      </c>
      <c r="J102" s="11">
        <f>J94*1.05</f>
        <v>0.37712982846464727</v>
      </c>
      <c r="M102" s="11">
        <f>M94*1.05</f>
        <v>0.37712982846464727</v>
      </c>
      <c r="P102" s="11">
        <f>P94*1.05</f>
        <v>0.37712982846464727</v>
      </c>
      <c r="S102" s="11">
        <f>S94*1.05</f>
        <v>0.37712982846464727</v>
      </c>
      <c r="V102" s="11">
        <f>V94*1.05</f>
        <v>0.37712982846464727</v>
      </c>
      <c r="Y102" s="11">
        <f>Y94*1.05</f>
        <v>0.37712982846464727</v>
      </c>
      <c r="AB102" s="11">
        <f>AB94*1.05</f>
        <v>0.37712982846464727</v>
      </c>
      <c r="AE102" s="11">
        <f>AE94*1.05</f>
        <v>0.37712982846464727</v>
      </c>
      <c r="AH102" s="11">
        <f>AH94*1.05</f>
        <v>0.37712982846464727</v>
      </c>
      <c r="AK102" s="11">
        <f>AK94*1.05</f>
        <v>0.37712982846464727</v>
      </c>
      <c r="AM102" s="12"/>
    </row>
    <row r="103" spans="1:41" s="3" customFormat="1" x14ac:dyDescent="0.25">
      <c r="A103" s="3" t="s">
        <v>24</v>
      </c>
      <c r="D103" s="3">
        <f>D99*D102</f>
        <v>9.5880792865504887</v>
      </c>
      <c r="G103" s="3">
        <f>G99*G102</f>
        <v>56.935435259727427</v>
      </c>
      <c r="J103" s="3">
        <f>J99*J102</f>
        <v>238.42712273269871</v>
      </c>
      <c r="M103" s="3">
        <f>M99*M102</f>
        <v>312.95490791300813</v>
      </c>
      <c r="P103" s="3">
        <f>P99*P102</f>
        <v>391.19363489125999</v>
      </c>
      <c r="S103" s="3">
        <f>S99*S102</f>
        <v>488.99204361407504</v>
      </c>
      <c r="V103" s="3">
        <f>V99*V102</f>
        <v>488.99204361407504</v>
      </c>
      <c r="Y103" s="3">
        <f>Y99*Y102</f>
        <v>391.19363489125999</v>
      </c>
      <c r="AB103" s="3">
        <f>AB99*AB102</f>
        <v>312.95490791300813</v>
      </c>
      <c r="AE103" s="3">
        <f>AE99*AE102</f>
        <v>238.42712273269871</v>
      </c>
      <c r="AH103" s="3">
        <f>AH99*AH102</f>
        <v>190.74169818615891</v>
      </c>
      <c r="AK103" s="3">
        <f>AK99*AK102</f>
        <v>152.59335854892717</v>
      </c>
      <c r="AM103" s="6"/>
    </row>
    <row r="104" spans="1:41" s="4" customFormat="1" x14ac:dyDescent="0.25">
      <c r="A104" s="4" t="s">
        <v>25</v>
      </c>
      <c r="D104" s="4">
        <f>D103</f>
        <v>9.5880792865504887</v>
      </c>
      <c r="G104" s="4">
        <f>G103</f>
        <v>56.935435259727427</v>
      </c>
      <c r="J104" s="4">
        <f>J103</f>
        <v>238.42712273269871</v>
      </c>
      <c r="M104" s="4">
        <f>M103</f>
        <v>312.95490791300813</v>
      </c>
      <c r="P104" s="4">
        <f>P103</f>
        <v>391.19363489125999</v>
      </c>
      <c r="S104" s="4">
        <f>S103</f>
        <v>488.99204361407504</v>
      </c>
      <c r="V104" s="4">
        <f>V103</f>
        <v>488.99204361407504</v>
      </c>
      <c r="Y104" s="4">
        <f>Y103</f>
        <v>391.19363489125999</v>
      </c>
      <c r="AB104" s="4">
        <f>AB103</f>
        <v>312.95490791300813</v>
      </c>
      <c r="AE104" s="4">
        <f>AE103</f>
        <v>238.42712273269871</v>
      </c>
      <c r="AH104" s="4">
        <f>AH103</f>
        <v>190.74169818615891</v>
      </c>
      <c r="AK104" s="4">
        <f>AK103</f>
        <v>152.59335854892717</v>
      </c>
      <c r="AM104" s="9"/>
      <c r="AN104" s="4">
        <f>SUM(B104:AK104)</f>
        <v>3272.9939895834477</v>
      </c>
    </row>
    <row r="106" spans="1:41" s="15" customFormat="1" x14ac:dyDescent="0.25">
      <c r="A106" s="15" t="s">
        <v>31</v>
      </c>
      <c r="AM106" s="10"/>
      <c r="AO106" s="5">
        <f>AN7</f>
        <v>0</v>
      </c>
    </row>
    <row r="107" spans="1:41" s="7" customFormat="1" x14ac:dyDescent="0.25">
      <c r="A107" s="7" t="s">
        <v>19</v>
      </c>
      <c r="D107" s="7">
        <f>D99*0.995</f>
        <v>25.296696707754698</v>
      </c>
      <c r="G107" s="7">
        <f>G99*0.995</f>
        <v>150.21553270941899</v>
      </c>
      <c r="J107" s="7">
        <f>J99*0.995</f>
        <v>629.05389394642907</v>
      </c>
      <c r="M107" s="7">
        <f>M99*0.995</f>
        <v>825.68418054111373</v>
      </c>
      <c r="P107" s="7">
        <f>P99*0.995</f>
        <v>1032.1052256763919</v>
      </c>
      <c r="S107" s="7">
        <f>S99*0.995</f>
        <v>1290.1315320954898</v>
      </c>
      <c r="V107" s="7">
        <f>V99*0.995</f>
        <v>1290.1315320954898</v>
      </c>
      <c r="Y107" s="7">
        <f>Y99*0.995</f>
        <v>1032.1052256763919</v>
      </c>
      <c r="AB107" s="7">
        <f>AB99*0.995</f>
        <v>825.68418054111373</v>
      </c>
      <c r="AE107" s="7">
        <f>AE99*0.995</f>
        <v>629.05389394642907</v>
      </c>
      <c r="AH107" s="7">
        <f>AH99*0.995</f>
        <v>503.24311515714311</v>
      </c>
      <c r="AK107" s="7">
        <f>AK99*0.995</f>
        <v>402.59449212571462</v>
      </c>
      <c r="AM107" s="8">
        <f>SUM(B107:AK107)</f>
        <v>8635.2995012188803</v>
      </c>
    </row>
    <row r="108" spans="1:41" x14ac:dyDescent="0.25">
      <c r="A108" t="s">
        <v>20</v>
      </c>
    </row>
    <row r="109" spans="1:41" x14ac:dyDescent="0.25">
      <c r="A109" t="s">
        <v>21</v>
      </c>
    </row>
    <row r="110" spans="1:41" s="11" customFormat="1" x14ac:dyDescent="0.25">
      <c r="A110" s="11" t="s">
        <v>22</v>
      </c>
      <c r="D110" s="11">
        <f>D102*1.05</f>
        <v>0.39598631988787963</v>
      </c>
      <c r="G110" s="11">
        <f>G102*1.05</f>
        <v>0.39598631988787963</v>
      </c>
      <c r="J110" s="11">
        <f>J102*1.05</f>
        <v>0.39598631988787963</v>
      </c>
      <c r="M110" s="11">
        <f>M102*1.05</f>
        <v>0.39598631988787963</v>
      </c>
      <c r="P110" s="11">
        <f>P102*1.05</f>
        <v>0.39598631988787963</v>
      </c>
      <c r="S110" s="11">
        <f>S102*1.05</f>
        <v>0.39598631988787963</v>
      </c>
      <c r="V110" s="11">
        <f>V102*1.05</f>
        <v>0.39598631988787963</v>
      </c>
      <c r="Y110" s="11">
        <f>Y102*1.05</f>
        <v>0.39598631988787963</v>
      </c>
      <c r="AB110" s="11">
        <f>AB102*1.05</f>
        <v>0.39598631988787963</v>
      </c>
      <c r="AE110" s="11">
        <f>AE102*1.05</f>
        <v>0.39598631988787963</v>
      </c>
      <c r="AH110" s="11">
        <f>AH102*1.05</f>
        <v>0.39598631988787963</v>
      </c>
      <c r="AK110" s="11">
        <f>AK102*1.05</f>
        <v>0.39598631988787963</v>
      </c>
      <c r="AM110" s="12"/>
    </row>
    <row r="111" spans="1:41" s="3" customFormat="1" x14ac:dyDescent="0.25">
      <c r="A111" s="3" t="s">
        <v>24</v>
      </c>
      <c r="D111" s="3">
        <f>D107*D110</f>
        <v>10.017145834623623</v>
      </c>
      <c r="G111" s="3">
        <f>G107*G110</f>
        <v>59.483295987600236</v>
      </c>
      <c r="J111" s="3">
        <f>J107*J110</f>
        <v>249.09673647498698</v>
      </c>
      <c r="M111" s="3">
        <f>M107*M110</f>
        <v>326.95964004211521</v>
      </c>
      <c r="P111" s="3">
        <f>P107*P110</f>
        <v>408.69955005264393</v>
      </c>
      <c r="S111" s="3">
        <f>S107*S110</f>
        <v>510.87443756580484</v>
      </c>
      <c r="V111" s="3">
        <f>V107*V110</f>
        <v>510.87443756580484</v>
      </c>
      <c r="Y111" s="3">
        <f>Y107*Y110</f>
        <v>408.69955005264393</v>
      </c>
      <c r="AB111" s="3">
        <f>AB107*AB110</f>
        <v>326.95964004211521</v>
      </c>
      <c r="AE111" s="3">
        <f>AE107*AE110</f>
        <v>249.09673647498698</v>
      </c>
      <c r="AH111" s="3">
        <f>AH107*AH110</f>
        <v>199.27738917998951</v>
      </c>
      <c r="AK111" s="3">
        <f>AK107*AK110</f>
        <v>159.42191134399167</v>
      </c>
      <c r="AM111" s="6"/>
    </row>
    <row r="112" spans="1:41" s="4" customFormat="1" x14ac:dyDescent="0.25">
      <c r="A112" s="4" t="s">
        <v>25</v>
      </c>
      <c r="D112" s="4">
        <f>D111</f>
        <v>10.017145834623623</v>
      </c>
      <c r="G112" s="4">
        <f>G111</f>
        <v>59.483295987600236</v>
      </c>
      <c r="J112" s="4">
        <f>J111</f>
        <v>249.09673647498698</v>
      </c>
      <c r="M112" s="4">
        <f>M111</f>
        <v>326.95964004211521</v>
      </c>
      <c r="P112" s="4">
        <f>P111</f>
        <v>408.69955005264393</v>
      </c>
      <c r="S112" s="4">
        <f>S111</f>
        <v>510.87443756580484</v>
      </c>
      <c r="V112" s="4">
        <f>V111</f>
        <v>510.87443756580484</v>
      </c>
      <c r="Y112" s="4">
        <f>Y111</f>
        <v>408.69955005264393</v>
      </c>
      <c r="AB112" s="4">
        <f>AB111</f>
        <v>326.95964004211521</v>
      </c>
      <c r="AE112" s="4">
        <f>AE111</f>
        <v>249.09673647498698</v>
      </c>
      <c r="AH112" s="4">
        <f>AH111</f>
        <v>199.27738917998951</v>
      </c>
      <c r="AK112" s="4">
        <f>AK111</f>
        <v>159.42191134399167</v>
      </c>
      <c r="AM112" s="9"/>
      <c r="AN112" s="4">
        <f>SUM(B112:AK112)</f>
        <v>3419.4604706173068</v>
      </c>
    </row>
    <row r="114" spans="1:40" x14ac:dyDescent="0.25">
      <c r="A114">
        <v>2029</v>
      </c>
    </row>
    <row r="115" spans="1:40" s="7" customFormat="1" x14ac:dyDescent="0.25">
      <c r="A115" s="7" t="s">
        <v>19</v>
      </c>
      <c r="D115" s="7">
        <f>D107*0.995</f>
        <v>25.170213224215924</v>
      </c>
      <c r="G115" s="7">
        <f>G107*0.995</f>
        <v>149.46445504587189</v>
      </c>
      <c r="J115" s="7">
        <f>J107*0.995</f>
        <v>625.9086244766969</v>
      </c>
      <c r="M115" s="7">
        <f>M107*0.995</f>
        <v>821.55575963840818</v>
      </c>
      <c r="P115" s="7">
        <f>P107*0.995</f>
        <v>1026.94469954801</v>
      </c>
      <c r="S115" s="7">
        <f>S107*0.995</f>
        <v>1283.6808744350124</v>
      </c>
      <c r="V115" s="7">
        <f>V107*0.995</f>
        <v>1283.6808744350124</v>
      </c>
      <c r="Y115" s="7">
        <f>Y107*0.995</f>
        <v>1026.94469954801</v>
      </c>
      <c r="AB115" s="7">
        <f>AB107*0.995</f>
        <v>821.55575963840818</v>
      </c>
      <c r="AE115" s="7">
        <f>AE107*0.995</f>
        <v>625.9086244766969</v>
      </c>
      <c r="AH115" s="7">
        <f>AH107*0.995</f>
        <v>500.72689958135737</v>
      </c>
      <c r="AK115" s="7">
        <f>AK107*0.995</f>
        <v>400.58151966508603</v>
      </c>
      <c r="AM115" s="8">
        <f>SUM(B115:AK115)</f>
        <v>8592.1230037127862</v>
      </c>
    </row>
    <row r="116" spans="1:40" x14ac:dyDescent="0.25">
      <c r="A116" t="s">
        <v>20</v>
      </c>
    </row>
    <row r="117" spans="1:40" x14ac:dyDescent="0.25">
      <c r="A117" t="s">
        <v>21</v>
      </c>
    </row>
    <row r="118" spans="1:40" s="11" customFormat="1" x14ac:dyDescent="0.25">
      <c r="A118" s="11" t="s">
        <v>22</v>
      </c>
      <c r="D118" s="11">
        <f>D110*1.05</f>
        <v>0.41578563588227363</v>
      </c>
      <c r="G118" s="11">
        <f>G110*1.05</f>
        <v>0.41578563588227363</v>
      </c>
      <c r="J118" s="11">
        <f>J110*1.05</f>
        <v>0.41578563588227363</v>
      </c>
      <c r="M118" s="11">
        <f>M110*1.05</f>
        <v>0.41578563588227363</v>
      </c>
      <c r="P118" s="11">
        <f>P110*1.05</f>
        <v>0.41578563588227363</v>
      </c>
      <c r="S118" s="11">
        <f>S110*1.05</f>
        <v>0.41578563588227363</v>
      </c>
      <c r="V118" s="11">
        <f>V110*1.05</f>
        <v>0.41578563588227363</v>
      </c>
      <c r="Y118" s="11">
        <f>Y110*1.05</f>
        <v>0.41578563588227363</v>
      </c>
      <c r="AB118" s="11">
        <f>AB110*1.05</f>
        <v>0.41578563588227363</v>
      </c>
      <c r="AE118" s="11">
        <f>AE110*1.05</f>
        <v>0.41578563588227363</v>
      </c>
      <c r="AH118" s="11">
        <f>AH110*1.05</f>
        <v>0.41578563588227363</v>
      </c>
      <c r="AK118" s="11">
        <f>AK110*1.05</f>
        <v>0.41578563588227363</v>
      </c>
      <c r="AM118" s="12"/>
    </row>
    <row r="119" spans="1:40" s="3" customFormat="1" x14ac:dyDescent="0.25">
      <c r="A119" s="3" t="s">
        <v>24</v>
      </c>
      <c r="D119" s="3">
        <f>D115*D118</f>
        <v>10.465413110723031</v>
      </c>
      <c r="G119" s="3">
        <f>G115*G118</f>
        <v>62.14517348304534</v>
      </c>
      <c r="J119" s="3">
        <f>J115*J118</f>
        <v>260.24381543224263</v>
      </c>
      <c r="M119" s="3">
        <f>M115*M118</f>
        <v>341.59108393399987</v>
      </c>
      <c r="P119" s="3">
        <f>P115*P118</f>
        <v>426.98885491749979</v>
      </c>
      <c r="S119" s="3">
        <f>S115*S118</f>
        <v>533.73606864687463</v>
      </c>
      <c r="V119" s="3">
        <f>V115*V118</f>
        <v>533.73606864687463</v>
      </c>
      <c r="Y119" s="3">
        <f>Y115*Y118</f>
        <v>426.98885491749979</v>
      </c>
      <c r="AB119" s="3">
        <f>AB115*AB118</f>
        <v>341.59108393399987</v>
      </c>
      <c r="AE119" s="3">
        <f>AE115*AE118</f>
        <v>260.24381543224263</v>
      </c>
      <c r="AH119" s="3">
        <f>AH115*AH118</f>
        <v>208.19505234579404</v>
      </c>
      <c r="AK119" s="3">
        <f>AK115*AK118</f>
        <v>166.55604187663531</v>
      </c>
      <c r="AM119" s="6"/>
    </row>
    <row r="120" spans="1:40" s="4" customFormat="1" x14ac:dyDescent="0.25">
      <c r="A120" s="4" t="s">
        <v>25</v>
      </c>
      <c r="D120" s="4">
        <f>D119</f>
        <v>10.465413110723031</v>
      </c>
      <c r="G120" s="4">
        <f>G119</f>
        <v>62.14517348304534</v>
      </c>
      <c r="J120" s="4">
        <f>J119</f>
        <v>260.24381543224263</v>
      </c>
      <c r="M120" s="4">
        <f>M119</f>
        <v>341.59108393399987</v>
      </c>
      <c r="P120" s="4">
        <f>P119</f>
        <v>426.98885491749979</v>
      </c>
      <c r="S120" s="4">
        <f>S119</f>
        <v>533.73606864687463</v>
      </c>
      <c r="V120" s="4">
        <f>V119</f>
        <v>533.73606864687463</v>
      </c>
      <c r="Y120" s="4">
        <f>Y119</f>
        <v>426.98885491749979</v>
      </c>
      <c r="AB120" s="4">
        <f>AB119</f>
        <v>341.59108393399987</v>
      </c>
      <c r="AE120" s="4">
        <f>AE119</f>
        <v>260.24381543224263</v>
      </c>
      <c r="AH120" s="4">
        <f>AH119</f>
        <v>208.19505234579404</v>
      </c>
      <c r="AK120" s="4">
        <f>AK119</f>
        <v>166.55604187663531</v>
      </c>
      <c r="AM120" s="9"/>
      <c r="AN120" s="4">
        <f>SUM(B120:AK120)</f>
        <v>3572.4813266774318</v>
      </c>
    </row>
    <row r="122" spans="1:40" x14ac:dyDescent="0.25">
      <c r="A122">
        <v>2030</v>
      </c>
    </row>
    <row r="123" spans="1:40" s="7" customFormat="1" x14ac:dyDescent="0.25">
      <c r="A123" s="7" t="s">
        <v>19</v>
      </c>
      <c r="D123" s="7">
        <f>D115*0.995</f>
        <v>25.044362158094845</v>
      </c>
      <c r="G123" s="7">
        <f>G115*0.995</f>
        <v>148.71713277064254</v>
      </c>
      <c r="J123" s="7">
        <f>J115*0.995</f>
        <v>622.77908135431346</v>
      </c>
      <c r="M123" s="7">
        <f>M115*0.995</f>
        <v>817.44798084021613</v>
      </c>
      <c r="P123" s="7">
        <f>P115*0.995</f>
        <v>1021.8099760502699</v>
      </c>
      <c r="S123" s="7">
        <f>S115*0.995</f>
        <v>1277.2624700628373</v>
      </c>
      <c r="V123" s="7">
        <f>V115*0.995</f>
        <v>1277.2624700628373</v>
      </c>
      <c r="Y123" s="7">
        <f>Y115*0.995</f>
        <v>1021.8099760502699</v>
      </c>
      <c r="AB123" s="7">
        <f>AB115*0.995</f>
        <v>817.44798084021613</v>
      </c>
      <c r="AE123" s="7">
        <f>AE115*0.995</f>
        <v>622.77908135431346</v>
      </c>
      <c r="AH123" s="7">
        <f>AH115*0.995</f>
        <v>498.2232650834506</v>
      </c>
      <c r="AK123" s="7">
        <f>AK115*0.995</f>
        <v>398.57861206676063</v>
      </c>
      <c r="AM123" s="8">
        <f>SUM(B123:AK123)</f>
        <v>8549.1623886942234</v>
      </c>
    </row>
    <row r="124" spans="1:40" x14ac:dyDescent="0.25">
      <c r="A124" t="s">
        <v>20</v>
      </c>
    </row>
    <row r="125" spans="1:40" x14ac:dyDescent="0.25">
      <c r="A125" t="s">
        <v>21</v>
      </c>
    </row>
    <row r="126" spans="1:40" s="11" customFormat="1" x14ac:dyDescent="0.25">
      <c r="A126" s="11" t="s">
        <v>22</v>
      </c>
      <c r="D126" s="11">
        <f>D118*1.05</f>
        <v>0.43657491767638734</v>
      </c>
      <c r="G126" s="11">
        <f>G118*1.05</f>
        <v>0.43657491767638734</v>
      </c>
      <c r="J126" s="11">
        <f>J118*1.05</f>
        <v>0.43657491767638734</v>
      </c>
      <c r="M126" s="11">
        <f>M118*1.05</f>
        <v>0.43657491767638734</v>
      </c>
      <c r="P126" s="11">
        <f>P118*1.05</f>
        <v>0.43657491767638734</v>
      </c>
      <c r="S126" s="11">
        <f>S118*1.05</f>
        <v>0.43657491767638734</v>
      </c>
      <c r="V126" s="11">
        <f>V118*1.05</f>
        <v>0.43657491767638734</v>
      </c>
      <c r="Y126" s="11">
        <f>Y118*1.05</f>
        <v>0.43657491767638734</v>
      </c>
      <c r="AB126" s="11">
        <f>AB118*1.05</f>
        <v>0.43657491767638734</v>
      </c>
      <c r="AE126" s="11">
        <f>AE118*1.05</f>
        <v>0.43657491767638734</v>
      </c>
      <c r="AH126" s="11">
        <f>AH118*1.05</f>
        <v>0.43657491767638734</v>
      </c>
      <c r="AK126" s="11">
        <f>AK118*1.05</f>
        <v>0.43657491767638734</v>
      </c>
      <c r="AM126" s="12"/>
    </row>
    <row r="127" spans="1:40" s="3" customFormat="1" x14ac:dyDescent="0.25">
      <c r="A127" s="3" t="s">
        <v>24</v>
      </c>
      <c r="D127" s="3">
        <f>D123*D126</f>
        <v>10.933740347427888</v>
      </c>
      <c r="G127" s="3">
        <f>G123*G126</f>
        <v>64.92616999641163</v>
      </c>
      <c r="J127" s="3">
        <f>J123*J126</f>
        <v>271.88972617283554</v>
      </c>
      <c r="M127" s="3">
        <f>M123*M126</f>
        <v>356.87728494004642</v>
      </c>
      <c r="P127" s="3">
        <f>P123*P126</f>
        <v>446.0966061750579</v>
      </c>
      <c r="S127" s="3">
        <f>S123*S126</f>
        <v>557.62075771882235</v>
      </c>
      <c r="V127" s="3">
        <f>V123*V126</f>
        <v>557.62075771882235</v>
      </c>
      <c r="Y127" s="3">
        <f>Y123*Y126</f>
        <v>446.0966061750579</v>
      </c>
      <c r="AB127" s="3">
        <f>AB123*AB126</f>
        <v>356.87728494004642</v>
      </c>
      <c r="AE127" s="3">
        <f>AE123*AE126</f>
        <v>271.88972617283554</v>
      </c>
      <c r="AH127" s="3">
        <f>AH123*AH126</f>
        <v>217.51178093826834</v>
      </c>
      <c r="AK127" s="3">
        <f>AK123*AK126</f>
        <v>174.00942475061476</v>
      </c>
      <c r="AM127" s="6"/>
    </row>
    <row r="128" spans="1:40" s="4" customFormat="1" x14ac:dyDescent="0.25">
      <c r="A128" s="4" t="s">
        <v>25</v>
      </c>
      <c r="D128" s="4">
        <f>D127</f>
        <v>10.933740347427888</v>
      </c>
      <c r="G128" s="4">
        <f>G127</f>
        <v>64.92616999641163</v>
      </c>
      <c r="J128" s="4">
        <f>J127</f>
        <v>271.88972617283554</v>
      </c>
      <c r="M128" s="4">
        <f>M127</f>
        <v>356.87728494004642</v>
      </c>
      <c r="P128" s="4">
        <f>P127</f>
        <v>446.0966061750579</v>
      </c>
      <c r="S128" s="4">
        <f>S127</f>
        <v>557.62075771882235</v>
      </c>
      <c r="V128" s="4">
        <f>V127</f>
        <v>557.62075771882235</v>
      </c>
      <c r="Y128" s="4">
        <f>Y127</f>
        <v>446.0966061750579</v>
      </c>
      <c r="AB128" s="4">
        <f>AB123*AB126</f>
        <v>356.87728494004642</v>
      </c>
      <c r="AE128" s="4">
        <f>AE127</f>
        <v>271.88972617283554</v>
      </c>
      <c r="AH128" s="4">
        <f>AH127</f>
        <v>217.51178093826834</v>
      </c>
      <c r="AK128" s="4">
        <f>AK127</f>
        <v>174.00942475061476</v>
      </c>
      <c r="AM128" s="9"/>
      <c r="AN128" s="4">
        <f>SUM(B128:AK128)</f>
        <v>3732.3498660462474</v>
      </c>
    </row>
    <row r="129" spans="1:40" x14ac:dyDescent="0.25">
      <c r="AB129" s="3"/>
    </row>
    <row r="130" spans="1:40" x14ac:dyDescent="0.25">
      <c r="A130">
        <v>2031</v>
      </c>
    </row>
    <row r="131" spans="1:40" s="7" customFormat="1" x14ac:dyDescent="0.25">
      <c r="A131" s="7" t="s">
        <v>19</v>
      </c>
      <c r="D131" s="7">
        <f>D123*0.995</f>
        <v>24.919140347304371</v>
      </c>
      <c r="G131" s="7">
        <f>G123*0.995</f>
        <v>147.97354710678931</v>
      </c>
      <c r="J131" s="7">
        <f>J123*0.995</f>
        <v>619.66518594754189</v>
      </c>
      <c r="M131" s="7">
        <f>M123*0.995</f>
        <v>813.36074093601508</v>
      </c>
      <c r="P131" s="7">
        <f>P123*0.995</f>
        <v>1016.7009261700185</v>
      </c>
      <c r="S131" s="7">
        <f>S123*0.995</f>
        <v>1270.8761577125231</v>
      </c>
      <c r="V131" s="7">
        <f>V123*0.995</f>
        <v>1270.8761577125231</v>
      </c>
      <c r="Y131" s="7">
        <f>Y123*0.995</f>
        <v>1016.7009261700185</v>
      </c>
      <c r="AB131" s="7">
        <f>AB123*0.995</f>
        <v>813.36074093601508</v>
      </c>
      <c r="AE131" s="7">
        <f>AE123*0.995</f>
        <v>619.66518594754189</v>
      </c>
      <c r="AH131" s="7">
        <f>AH123*0.995</f>
        <v>495.73214875803336</v>
      </c>
      <c r="AK131" s="7">
        <f>AK123*0.995</f>
        <v>396.58571900642681</v>
      </c>
      <c r="AM131" s="8">
        <f>SUM(B131:AK131)</f>
        <v>8506.4165767507493</v>
      </c>
    </row>
    <row r="132" spans="1:40" x14ac:dyDescent="0.25">
      <c r="A132" t="s">
        <v>20</v>
      </c>
    </row>
    <row r="133" spans="1:40" x14ac:dyDescent="0.25">
      <c r="A133" t="s">
        <v>21</v>
      </c>
    </row>
    <row r="134" spans="1:40" s="11" customFormat="1" x14ac:dyDescent="0.25">
      <c r="A134" s="11" t="s">
        <v>22</v>
      </c>
      <c r="D134" s="11">
        <f>D126*1.05</f>
        <v>0.45840366356020673</v>
      </c>
      <c r="G134" s="11">
        <f>G126*1.05</f>
        <v>0.45840366356020673</v>
      </c>
      <c r="J134" s="11">
        <f>J126*1.05</f>
        <v>0.45840366356020673</v>
      </c>
      <c r="M134" s="11">
        <f>M126*1.05</f>
        <v>0.45840366356020673</v>
      </c>
      <c r="P134" s="11">
        <f>P126*1.05</f>
        <v>0.45840366356020673</v>
      </c>
      <c r="S134" s="11">
        <f>S126*1.05</f>
        <v>0.45840366356020673</v>
      </c>
      <c r="V134" s="11">
        <f>V126*1.05</f>
        <v>0.45840366356020673</v>
      </c>
      <c r="Y134" s="11">
        <f>Y126*1.05</f>
        <v>0.45840366356020673</v>
      </c>
      <c r="AB134" s="11">
        <f>AB126*1.05</f>
        <v>0.45840366356020673</v>
      </c>
      <c r="AE134" s="11">
        <f>AE126*1.05</f>
        <v>0.45840366356020673</v>
      </c>
      <c r="AH134" s="11">
        <f>AH126*1.05</f>
        <v>0.45840366356020673</v>
      </c>
      <c r="AK134" s="11">
        <f>AK126*1.05</f>
        <v>0.45840366356020673</v>
      </c>
      <c r="AM134" s="12"/>
    </row>
    <row r="135" spans="1:40" s="3" customFormat="1" x14ac:dyDescent="0.25">
      <c r="A135" s="3" t="s">
        <v>24</v>
      </c>
      <c r="D135" s="3">
        <f>D131*D134</f>
        <v>11.423025227975286</v>
      </c>
      <c r="G135" s="3">
        <f>G131*G134</f>
        <v>67.831616103751045</v>
      </c>
      <c r="J135" s="3">
        <f>J131*J134</f>
        <v>284.05679141906995</v>
      </c>
      <c r="M135" s="3">
        <f>M131*M134</f>
        <v>372.84754344111354</v>
      </c>
      <c r="P135" s="3">
        <f>P131*P134</f>
        <v>466.05942930139173</v>
      </c>
      <c r="S135" s="3">
        <f>S131*S134</f>
        <v>582.57428662673965</v>
      </c>
      <c r="V135" s="3">
        <f>V131*V134</f>
        <v>582.57428662673965</v>
      </c>
      <c r="Y135" s="3">
        <f>Y131*Y134</f>
        <v>466.05942930139173</v>
      </c>
      <c r="AB135" s="3">
        <f>AB131*AB134</f>
        <v>372.84754344111354</v>
      </c>
      <c r="AE135" s="3">
        <f>AE131*AE134</f>
        <v>284.05679141906995</v>
      </c>
      <c r="AH135" s="3">
        <f>AH131*AH134</f>
        <v>227.24543313525589</v>
      </c>
      <c r="AK135" s="3">
        <f>AK131*AK134</f>
        <v>181.79634650820475</v>
      </c>
      <c r="AM135" s="6"/>
    </row>
    <row r="136" spans="1:40" s="4" customFormat="1" x14ac:dyDescent="0.25">
      <c r="A136" s="4" t="s">
        <v>25</v>
      </c>
      <c r="D136" s="4">
        <f>D135</f>
        <v>11.423025227975286</v>
      </c>
      <c r="G136" s="4">
        <f>G135</f>
        <v>67.831616103751045</v>
      </c>
      <c r="J136" s="4">
        <f>J135</f>
        <v>284.05679141906995</v>
      </c>
      <c r="M136" s="4">
        <f>M135</f>
        <v>372.84754344111354</v>
      </c>
      <c r="P136" s="4">
        <f>P135</f>
        <v>466.05942930139173</v>
      </c>
      <c r="S136" s="4">
        <f>S135</f>
        <v>582.57428662673965</v>
      </c>
      <c r="V136" s="4">
        <f>V135</f>
        <v>582.57428662673965</v>
      </c>
      <c r="Y136" s="4">
        <f>Y135</f>
        <v>466.05942930139173</v>
      </c>
      <c r="AB136" s="4">
        <f>AB135</f>
        <v>372.84754344111354</v>
      </c>
      <c r="AE136" s="4">
        <f>AE135</f>
        <v>284.05679141906995</v>
      </c>
      <c r="AH136" s="4">
        <f>AH135</f>
        <v>227.24543313525589</v>
      </c>
      <c r="AK136" s="4">
        <f>AK135</f>
        <v>181.79634650820475</v>
      </c>
      <c r="AM136" s="9"/>
      <c r="AN136" s="4">
        <f>SUM(B136:AK136)</f>
        <v>3899.3725225518169</v>
      </c>
    </row>
    <row r="138" spans="1:40" x14ac:dyDescent="0.25">
      <c r="A138">
        <v>2032</v>
      </c>
    </row>
    <row r="139" spans="1:40" s="7" customFormat="1" x14ac:dyDescent="0.25">
      <c r="A139" s="7" t="s">
        <v>19</v>
      </c>
      <c r="D139" s="7">
        <f>D131*0.995</f>
        <v>24.79454464556785</v>
      </c>
      <c r="G139" s="7">
        <f>G131*0.995</f>
        <v>147.23367937125536</v>
      </c>
      <c r="J139" s="7">
        <f>J131*0.995</f>
        <v>616.56686001780417</v>
      </c>
      <c r="M139" s="7">
        <f>M131*0.995</f>
        <v>809.29393723133501</v>
      </c>
      <c r="P139" s="7">
        <f>P131*0.995</f>
        <v>1011.6174215391684</v>
      </c>
      <c r="S139" s="7">
        <f>S131*0.995</f>
        <v>1264.5217769239605</v>
      </c>
      <c r="V139" s="7">
        <f>V131*0.995</f>
        <v>1264.5217769239605</v>
      </c>
      <c r="Y139" s="7">
        <f>Y131*0.995</f>
        <v>1011.6174215391684</v>
      </c>
      <c r="AB139" s="7">
        <f>AB131*0.995</f>
        <v>809.29393723133501</v>
      </c>
      <c r="AE139" s="7">
        <f>AE131*0.995</f>
        <v>616.56686001780417</v>
      </c>
      <c r="AH139" s="7">
        <f>AH131*0.995</f>
        <v>493.2534880142432</v>
      </c>
      <c r="AK139" s="7">
        <f>AK131*0.995</f>
        <v>394.60279041139466</v>
      </c>
      <c r="AM139" s="8">
        <f>SUM(B139:AK139)</f>
        <v>8463.8844938669972</v>
      </c>
    </row>
    <row r="140" spans="1:40" x14ac:dyDescent="0.25">
      <c r="A140" t="s">
        <v>20</v>
      </c>
    </row>
    <row r="141" spans="1:40" x14ac:dyDescent="0.25">
      <c r="A141" t="s">
        <v>21</v>
      </c>
    </row>
    <row r="142" spans="1:40" s="11" customFormat="1" x14ac:dyDescent="0.25">
      <c r="A142" s="11" t="s">
        <v>22</v>
      </c>
      <c r="D142" s="11">
        <f>D134*1.05</f>
        <v>0.4813238467382171</v>
      </c>
      <c r="G142" s="11">
        <f>G134*1.05</f>
        <v>0.4813238467382171</v>
      </c>
      <c r="J142" s="11">
        <f>J134*1.05</f>
        <v>0.4813238467382171</v>
      </c>
      <c r="M142" s="11">
        <f>M134*1.05</f>
        <v>0.4813238467382171</v>
      </c>
      <c r="P142" s="11">
        <f>P134*1.05</f>
        <v>0.4813238467382171</v>
      </c>
      <c r="S142" s="11">
        <f>S134*1.05</f>
        <v>0.4813238467382171</v>
      </c>
      <c r="V142" s="11">
        <f>V134*1.05</f>
        <v>0.4813238467382171</v>
      </c>
      <c r="Y142" s="11">
        <f>Y134*1.05</f>
        <v>0.4813238467382171</v>
      </c>
      <c r="AB142" s="11">
        <f>AB134*1.05</f>
        <v>0.4813238467382171</v>
      </c>
      <c r="AE142" s="11">
        <f>AE134*1.05</f>
        <v>0.4813238467382171</v>
      </c>
      <c r="AH142" s="11">
        <f>AH134*1.05</f>
        <v>0.4813238467382171</v>
      </c>
      <c r="AK142" s="11">
        <f>AK134*1.05</f>
        <v>0.4813238467382171</v>
      </c>
      <c r="AM142" s="12"/>
    </row>
    <row r="143" spans="1:40" s="3" customFormat="1" x14ac:dyDescent="0.25">
      <c r="A143" s="3" t="s">
        <v>24</v>
      </c>
      <c r="D143" s="3">
        <f>D139*D142</f>
        <v>11.934205606927181</v>
      </c>
      <c r="G143" s="3">
        <f>G139*G142</f>
        <v>70.867080924393917</v>
      </c>
      <c r="J143" s="3">
        <f>J139*J142</f>
        <v>296.76833283507335</v>
      </c>
      <c r="M143" s="3">
        <f>M139*M142</f>
        <v>389.53247101010339</v>
      </c>
      <c r="P143" s="3">
        <f>P139*P142</f>
        <v>486.91558876262906</v>
      </c>
      <c r="S143" s="3">
        <f>S139*S142</f>
        <v>608.64448595328633</v>
      </c>
      <c r="V143" s="3">
        <f>V139*V142</f>
        <v>608.64448595328633</v>
      </c>
      <c r="Y143" s="3">
        <f>Y139*Y142</f>
        <v>486.91558876262906</v>
      </c>
      <c r="AB143" s="3">
        <f>AB139*AB142</f>
        <v>389.53247101010339</v>
      </c>
      <c r="AE143" s="3">
        <f>AE139*AE142</f>
        <v>296.76833283507335</v>
      </c>
      <c r="AH143" s="3">
        <f>AH139*AH142</f>
        <v>237.4146662680586</v>
      </c>
      <c r="AK143" s="3">
        <f>AK139*AK142</f>
        <v>189.93173301444693</v>
      </c>
      <c r="AM143" s="6"/>
    </row>
    <row r="144" spans="1:40" s="4" customFormat="1" x14ac:dyDescent="0.25">
      <c r="A144" s="4" t="s">
        <v>25</v>
      </c>
      <c r="D144" s="4">
        <f>D143</f>
        <v>11.934205606927181</v>
      </c>
      <c r="G144" s="4">
        <f>G143</f>
        <v>70.867080924393917</v>
      </c>
      <c r="J144" s="4">
        <f>J143</f>
        <v>296.76833283507335</v>
      </c>
      <c r="M144" s="4">
        <f>M143</f>
        <v>389.53247101010339</v>
      </c>
      <c r="P144" s="4">
        <f>P143</f>
        <v>486.91558876262906</v>
      </c>
      <c r="S144" s="4">
        <f>S143</f>
        <v>608.64448595328633</v>
      </c>
      <c r="V144" s="4">
        <f>V143</f>
        <v>608.64448595328633</v>
      </c>
      <c r="Y144" s="4">
        <f>Y143</f>
        <v>486.91558876262906</v>
      </c>
      <c r="AB144" s="4">
        <f>AB143</f>
        <v>389.53247101010339</v>
      </c>
      <c r="AE144" s="4">
        <f>AE143</f>
        <v>296.76833283507335</v>
      </c>
      <c r="AH144" s="4">
        <f>AH143</f>
        <v>237.4146662680586</v>
      </c>
      <c r="AK144" s="4">
        <f>AK143</f>
        <v>189.93173301444693</v>
      </c>
      <c r="AM144" s="9"/>
      <c r="AN144" s="4">
        <f>SUM(B144:AK144)</f>
        <v>4073.8694429360112</v>
      </c>
    </row>
    <row r="146" spans="1:40" x14ac:dyDescent="0.25">
      <c r="A146">
        <v>2033</v>
      </c>
    </row>
    <row r="147" spans="1:40" s="7" customFormat="1" x14ac:dyDescent="0.25">
      <c r="A147" s="7" t="s">
        <v>19</v>
      </c>
      <c r="D147" s="7">
        <f>D139*0.995</f>
        <v>24.67057192234001</v>
      </c>
      <c r="G147" s="7">
        <f>G139*0.995</f>
        <v>146.49751097439909</v>
      </c>
      <c r="J147" s="7">
        <f>J139*0.995</f>
        <v>613.4840257177151</v>
      </c>
      <c r="M147" s="7">
        <f>M139*0.995</f>
        <v>805.24746754517832</v>
      </c>
      <c r="P147" s="7">
        <f>P139*0.995</f>
        <v>1006.5593344314725</v>
      </c>
      <c r="S147" s="7">
        <f>S139*0.995</f>
        <v>1258.1991680393407</v>
      </c>
      <c r="V147" s="7">
        <f>V139*0.995</f>
        <v>1258.1991680393407</v>
      </c>
      <c r="Y147" s="7">
        <f>Y139*0.995</f>
        <v>1006.5593344314725</v>
      </c>
      <c r="AB147" s="7">
        <f>AB139*0.995</f>
        <v>805.24746754517832</v>
      </c>
      <c r="AE147" s="7">
        <f>AE139*0.995</f>
        <v>613.4840257177151</v>
      </c>
      <c r="AH147" s="7">
        <f>AH139*0.995</f>
        <v>490.78722057417201</v>
      </c>
      <c r="AK147" s="7">
        <f>AK139*0.995</f>
        <v>392.62977645933768</v>
      </c>
      <c r="AM147" s="8">
        <f>SUM(B147:AK147)</f>
        <v>8421.5650713976629</v>
      </c>
    </row>
    <row r="148" spans="1:40" x14ac:dyDescent="0.25">
      <c r="A148" t="s">
        <v>20</v>
      </c>
    </row>
    <row r="149" spans="1:40" x14ac:dyDescent="0.25">
      <c r="A149" t="s">
        <v>21</v>
      </c>
    </row>
    <row r="150" spans="1:40" s="11" customFormat="1" x14ac:dyDescent="0.25">
      <c r="A150" s="11" t="s">
        <v>22</v>
      </c>
      <c r="D150" s="11">
        <f>D142*1.05</f>
        <v>0.50539003907512803</v>
      </c>
      <c r="G150" s="11">
        <f>G142*1.05</f>
        <v>0.50539003907512803</v>
      </c>
      <c r="J150" s="11">
        <f>J142*1.05</f>
        <v>0.50539003907512803</v>
      </c>
      <c r="M150" s="11">
        <f>M142*1.05</f>
        <v>0.50539003907512803</v>
      </c>
      <c r="P150" s="11">
        <f>P142*1.05</f>
        <v>0.50539003907512803</v>
      </c>
      <c r="S150" s="11">
        <f>S142*1.05</f>
        <v>0.50539003907512803</v>
      </c>
      <c r="V150" s="11">
        <f>V142*1.05</f>
        <v>0.50539003907512803</v>
      </c>
      <c r="Y150" s="11">
        <f>Y142*1.05</f>
        <v>0.50539003907512803</v>
      </c>
      <c r="AB150" s="11">
        <f>AB142*1.05</f>
        <v>0.50539003907512803</v>
      </c>
      <c r="AE150" s="11">
        <f>AE142*1.05</f>
        <v>0.50539003907512803</v>
      </c>
      <c r="AH150" s="11">
        <f>AH142*1.05</f>
        <v>0.50539003907512803</v>
      </c>
      <c r="AK150" s="11">
        <f>AK142*1.05</f>
        <v>0.50539003907512803</v>
      </c>
      <c r="AM150" s="12"/>
    </row>
    <row r="151" spans="1:40" s="3" customFormat="1" x14ac:dyDescent="0.25">
      <c r="A151" s="3" t="s">
        <v>24</v>
      </c>
      <c r="D151" s="3">
        <f>D147*D150</f>
        <v>12.468261307837174</v>
      </c>
      <c r="G151" s="3">
        <f>G147*G150</f>
        <v>74.038382795760555</v>
      </c>
      <c r="J151" s="3">
        <f>J147*J150</f>
        <v>310.0487157294429</v>
      </c>
      <c r="M151" s="3">
        <f>M147*M150</f>
        <v>406.96404908780556</v>
      </c>
      <c r="P151" s="3">
        <f>P147*P150</f>
        <v>508.70506135975677</v>
      </c>
      <c r="S151" s="3">
        <f>S147*S150</f>
        <v>635.88132669969605</v>
      </c>
      <c r="V151" s="3">
        <f>V147*V150</f>
        <v>635.88132669969605</v>
      </c>
      <c r="Y151" s="3">
        <f>Y147*Y150</f>
        <v>508.70506135975677</v>
      </c>
      <c r="AB151" s="3">
        <f>AB147*AB150</f>
        <v>406.96404908780556</v>
      </c>
      <c r="AE151" s="3">
        <f>AE147*AE150</f>
        <v>310.0487157294429</v>
      </c>
      <c r="AH151" s="3">
        <f>AH147*AH150</f>
        <v>248.03897258355428</v>
      </c>
      <c r="AK151" s="3">
        <f>AK147*AK150</f>
        <v>198.43117806684344</v>
      </c>
      <c r="AM151" s="6"/>
    </row>
    <row r="152" spans="1:40" s="4" customFormat="1" x14ac:dyDescent="0.25">
      <c r="A152" s="4" t="s">
        <v>25</v>
      </c>
      <c r="D152" s="4">
        <f>D151</f>
        <v>12.468261307837174</v>
      </c>
      <c r="G152" s="4">
        <f>G151</f>
        <v>74.038382795760555</v>
      </c>
      <c r="J152" s="4">
        <f>J151</f>
        <v>310.0487157294429</v>
      </c>
      <c r="M152" s="4">
        <f>M151</f>
        <v>406.96404908780556</v>
      </c>
      <c r="P152" s="4">
        <f>P151</f>
        <v>508.70506135975677</v>
      </c>
      <c r="S152" s="4">
        <f>S151</f>
        <v>635.88132669969605</v>
      </c>
      <c r="V152" s="4">
        <f>V151</f>
        <v>635.88132669969605</v>
      </c>
      <c r="Y152" s="4">
        <f>Y151</f>
        <v>508.70506135975677</v>
      </c>
      <c r="AB152" s="4">
        <f>AB151</f>
        <v>406.96404908780556</v>
      </c>
      <c r="AE152" s="4">
        <f>AE151</f>
        <v>310.0487157294429</v>
      </c>
      <c r="AH152" s="4">
        <f>AH151</f>
        <v>248.03897258355428</v>
      </c>
      <c r="AK152" s="4">
        <f>AK151</f>
        <v>198.43117806684344</v>
      </c>
      <c r="AM152" s="9"/>
      <c r="AN152" s="4">
        <f>SUM(B152:AK152)</f>
        <v>4256.1751005073975</v>
      </c>
    </row>
    <row r="154" spans="1:40" x14ac:dyDescent="0.25">
      <c r="A154">
        <v>2034</v>
      </c>
    </row>
    <row r="155" spans="1:40" s="7" customFormat="1" x14ac:dyDescent="0.25">
      <c r="A155" s="7" t="s">
        <v>19</v>
      </c>
      <c r="D155" s="7">
        <f>D147*0.995</f>
        <v>24.54721906272831</v>
      </c>
      <c r="G155" s="7">
        <f>G147*0.995</f>
        <v>145.7650234195271</v>
      </c>
      <c r="J155" s="7">
        <f>J147*0.995</f>
        <v>610.41660558912656</v>
      </c>
      <c r="M155" s="7">
        <f>M147*0.995</f>
        <v>801.22123020745244</v>
      </c>
      <c r="P155" s="7">
        <f>P147*0.995</f>
        <v>1001.5265377593151</v>
      </c>
      <c r="S155" s="7">
        <f>S147*0.995</f>
        <v>1251.908172199144</v>
      </c>
      <c r="V155" s="7">
        <f>V147*0.995</f>
        <v>1251.908172199144</v>
      </c>
      <c r="Y155" s="7">
        <f>Y147*0.995</f>
        <v>1001.5265377593151</v>
      </c>
      <c r="AB155" s="7">
        <f>AB147*0.995</f>
        <v>801.22123020745244</v>
      </c>
      <c r="AE155" s="7">
        <f>AE147*0.995</f>
        <v>610.41660558912656</v>
      </c>
      <c r="AH155" s="7">
        <f>AH147*0.995</f>
        <v>488.33328447130117</v>
      </c>
      <c r="AK155" s="7">
        <f>AK147*0.995</f>
        <v>390.66662757704097</v>
      </c>
      <c r="AM155" s="8">
        <f>SUM(B155:AK155)</f>
        <v>8379.4572460406744</v>
      </c>
    </row>
    <row r="156" spans="1:40" x14ac:dyDescent="0.25">
      <c r="A156" t="s">
        <v>20</v>
      </c>
    </row>
    <row r="157" spans="1:40" x14ac:dyDescent="0.25">
      <c r="A157" t="s">
        <v>21</v>
      </c>
    </row>
    <row r="158" spans="1:40" s="11" customFormat="1" x14ac:dyDescent="0.25">
      <c r="A158" s="11" t="s">
        <v>22</v>
      </c>
      <c r="D158" s="11">
        <f>D150*1.05</f>
        <v>0.53065954102888446</v>
      </c>
      <c r="G158" s="11">
        <f>G150*1.05</f>
        <v>0.53065954102888446</v>
      </c>
      <c r="J158" s="11">
        <f>J150*1.05</f>
        <v>0.53065954102888446</v>
      </c>
      <c r="M158" s="11">
        <f>M150*1.05</f>
        <v>0.53065954102888446</v>
      </c>
      <c r="P158" s="11">
        <f>P150*1.05</f>
        <v>0.53065954102888446</v>
      </c>
      <c r="S158" s="11">
        <f>S150*1.05</f>
        <v>0.53065954102888446</v>
      </c>
      <c r="V158" s="11">
        <f>V150*1.05</f>
        <v>0.53065954102888446</v>
      </c>
      <c r="Y158" s="11">
        <f>Y150*1.05</f>
        <v>0.53065954102888446</v>
      </c>
      <c r="AB158" s="11">
        <f>AB150*1.05</f>
        <v>0.53065954102888446</v>
      </c>
      <c r="AE158" s="11">
        <f>AE150*1.05</f>
        <v>0.53065954102888446</v>
      </c>
      <c r="AH158" s="11">
        <f>AH150*1.05</f>
        <v>0.53065954102888446</v>
      </c>
      <c r="AK158" s="11">
        <f>AK150*1.05</f>
        <v>0.53065954102888446</v>
      </c>
      <c r="AM158" s="12"/>
    </row>
    <row r="159" spans="1:40" s="3" customFormat="1" x14ac:dyDescent="0.25">
      <c r="A159" s="3" t="s">
        <v>24</v>
      </c>
      <c r="D159" s="3">
        <f>D155*D158</f>
        <v>13.026216001362888</v>
      </c>
      <c r="G159" s="3">
        <f>G155*G158</f>
        <v>77.351600425870842</v>
      </c>
      <c r="J159" s="3">
        <f>J155*J158</f>
        <v>323.92339575833552</v>
      </c>
      <c r="M159" s="3">
        <f>M155*M158</f>
        <v>425.17569028448492</v>
      </c>
      <c r="P159" s="3">
        <f>P155*P158</f>
        <v>531.46961285560587</v>
      </c>
      <c r="S159" s="3">
        <f>S155*S158</f>
        <v>664.3370160695074</v>
      </c>
      <c r="V159" s="3">
        <f>V155*V158</f>
        <v>664.3370160695074</v>
      </c>
      <c r="Y159" s="3">
        <f>Y155*Y158</f>
        <v>531.46961285560587</v>
      </c>
      <c r="AB159" s="3">
        <f>AB155*AB158</f>
        <v>425.17569028448492</v>
      </c>
      <c r="AE159" s="3">
        <f>AE155*AE158</f>
        <v>323.92339575833552</v>
      </c>
      <c r="AH159" s="3">
        <f>AH155*AH158</f>
        <v>259.13871660666837</v>
      </c>
      <c r="AK159" s="3">
        <f>AK155*AK158</f>
        <v>207.31097328533471</v>
      </c>
      <c r="AM159" s="6"/>
    </row>
    <row r="160" spans="1:40" s="4" customFormat="1" x14ac:dyDescent="0.25">
      <c r="A160" s="4" t="s">
        <v>25</v>
      </c>
      <c r="D160" s="4">
        <f>D159</f>
        <v>13.026216001362888</v>
      </c>
      <c r="G160" s="4">
        <f>G159</f>
        <v>77.351600425870842</v>
      </c>
      <c r="J160" s="4">
        <f>J159</f>
        <v>323.92339575833552</v>
      </c>
      <c r="M160" s="4">
        <f>M159</f>
        <v>425.17569028448492</v>
      </c>
      <c r="P160" s="4">
        <f>P159</f>
        <v>531.46961285560587</v>
      </c>
      <c r="S160" s="4">
        <f>S159</f>
        <v>664.3370160695074</v>
      </c>
      <c r="V160" s="4">
        <f>V159</f>
        <v>664.3370160695074</v>
      </c>
      <c r="Y160" s="4">
        <f>Y159</f>
        <v>531.46961285560587</v>
      </c>
      <c r="AB160" s="4">
        <f>AB159</f>
        <v>425.17569028448492</v>
      </c>
      <c r="AE160" s="4">
        <f>AE159</f>
        <v>323.92339575833552</v>
      </c>
      <c r="AH160" s="4">
        <f>AH159</f>
        <v>259.13871660666837</v>
      </c>
      <c r="AK160" s="4">
        <f>AK159</f>
        <v>207.31097328533471</v>
      </c>
      <c r="AM160" s="9"/>
      <c r="AN160" s="4">
        <f>SUM(B160:AK160)</f>
        <v>4446.6389362551045</v>
      </c>
    </row>
    <row r="162" spans="1:42" x14ac:dyDescent="0.25">
      <c r="A162">
        <v>2035</v>
      </c>
    </row>
    <row r="163" spans="1:42" s="7" customFormat="1" x14ac:dyDescent="0.25">
      <c r="A163" s="7" t="s">
        <v>19</v>
      </c>
      <c r="D163" s="7">
        <f>D155*0.995</f>
        <v>24.424482967414669</v>
      </c>
      <c r="G163" s="7">
        <f>G155*0.995</f>
        <v>145.03619830242945</v>
      </c>
      <c r="J163" s="7">
        <f>J155*0.995</f>
        <v>607.36452256118093</v>
      </c>
      <c r="M163" s="7">
        <f>M155*0.995</f>
        <v>797.21512405641522</v>
      </c>
      <c r="P163" s="7">
        <f>P155*0.995</f>
        <v>996.5189050705186</v>
      </c>
      <c r="S163" s="7">
        <f>S155*0.995</f>
        <v>1245.6486313381483</v>
      </c>
      <c r="V163" s="7">
        <f>V155*0.995</f>
        <v>1245.6486313381483</v>
      </c>
      <c r="Y163" s="7">
        <f>Y155*0.995</f>
        <v>996.5189050705186</v>
      </c>
      <c r="AB163" s="7">
        <f>AB155*0.995</f>
        <v>797.21512405641522</v>
      </c>
      <c r="AE163" s="7">
        <f>AE155*0.995</f>
        <v>607.36452256118093</v>
      </c>
      <c r="AH163" s="7">
        <f>AH155*0.995</f>
        <v>485.89161804894468</v>
      </c>
      <c r="AK163" s="7">
        <f>AK155*0.995</f>
        <v>388.71329443915579</v>
      </c>
      <c r="AM163" s="8">
        <f>SUM(B163:AK163)</f>
        <v>8337.5599598104709</v>
      </c>
    </row>
    <row r="164" spans="1:42" x14ac:dyDescent="0.25">
      <c r="A164" t="s">
        <v>20</v>
      </c>
    </row>
    <row r="165" spans="1:42" x14ac:dyDescent="0.25">
      <c r="A165" t="s">
        <v>21</v>
      </c>
    </row>
    <row r="166" spans="1:42" s="11" customFormat="1" x14ac:dyDescent="0.25">
      <c r="A166" s="11" t="s">
        <v>22</v>
      </c>
      <c r="D166" s="11">
        <f>D158*1.05</f>
        <v>0.55719251808032866</v>
      </c>
      <c r="G166" s="11">
        <f>G158*1.05</f>
        <v>0.55719251808032866</v>
      </c>
      <c r="J166" s="11">
        <f>J158*1.05</f>
        <v>0.55719251808032866</v>
      </c>
      <c r="M166" s="11">
        <f>M158*1.05</f>
        <v>0.55719251808032866</v>
      </c>
      <c r="P166" s="11">
        <f>P158*1.05</f>
        <v>0.55719251808032866</v>
      </c>
      <c r="S166" s="11">
        <f>S158*1.05</f>
        <v>0.55719251808032866</v>
      </c>
      <c r="V166" s="11">
        <f>V158*1.05</f>
        <v>0.55719251808032866</v>
      </c>
      <c r="Y166" s="11">
        <f>Y158*1.05</f>
        <v>0.55719251808032866</v>
      </c>
      <c r="AB166" s="11">
        <f>AB158*1.05</f>
        <v>0.55719251808032866</v>
      </c>
      <c r="AE166" s="11">
        <f>AE158*1.05</f>
        <v>0.55719251808032866</v>
      </c>
      <c r="AH166" s="11">
        <f>AH158*1.05</f>
        <v>0.55719251808032866</v>
      </c>
      <c r="AK166" s="11">
        <f>AK158*1.05</f>
        <v>0.55719251808032866</v>
      </c>
      <c r="AM166" s="12"/>
    </row>
    <row r="167" spans="1:42" s="3" customFormat="1" x14ac:dyDescent="0.25">
      <c r="A167" s="3" t="s">
        <v>24</v>
      </c>
      <c r="D167" s="3">
        <f>D163*D166</f>
        <v>13.609139167423876</v>
      </c>
      <c r="G167" s="3">
        <f>G163*G166</f>
        <v>80.813084544928557</v>
      </c>
      <c r="J167" s="3">
        <f>J163*J166</f>
        <v>338.418967718521</v>
      </c>
      <c r="M167" s="3">
        <f>M163*M166</f>
        <v>444.20230242471558</v>
      </c>
      <c r="P167" s="3">
        <f>P163*P166</f>
        <v>555.25287803089429</v>
      </c>
      <c r="S167" s="3">
        <f>S163*S166</f>
        <v>694.0660975386179</v>
      </c>
      <c r="V167" s="3">
        <f>V163*V166</f>
        <v>694.0660975386179</v>
      </c>
      <c r="Y167" s="3">
        <f>Y163*Y166</f>
        <v>555.25287803089429</v>
      </c>
      <c r="AB167" s="3">
        <f>AB163*AB166</f>
        <v>444.20230242471558</v>
      </c>
      <c r="AE167" s="3">
        <f>AE163*AE166</f>
        <v>338.418967718521</v>
      </c>
      <c r="AH167" s="3">
        <f>AH163*AH166</f>
        <v>270.73517417481673</v>
      </c>
      <c r="AK167" s="3">
        <f>AK163*AK166</f>
        <v>216.58813933985343</v>
      </c>
      <c r="AM167" s="6"/>
    </row>
    <row r="168" spans="1:42" s="4" customFormat="1" x14ac:dyDescent="0.25">
      <c r="A168" s="4" t="s">
        <v>25</v>
      </c>
      <c r="D168" s="4">
        <f>D167</f>
        <v>13.609139167423876</v>
      </c>
      <c r="G168" s="4">
        <f>G167</f>
        <v>80.813084544928557</v>
      </c>
      <c r="J168" s="4">
        <f>J167</f>
        <v>338.418967718521</v>
      </c>
      <c r="M168" s="4">
        <f>M167</f>
        <v>444.20230242471558</v>
      </c>
      <c r="P168" s="4">
        <f>P167</f>
        <v>555.25287803089429</v>
      </c>
      <c r="S168" s="4">
        <f>S167</f>
        <v>694.0660975386179</v>
      </c>
      <c r="V168" s="4">
        <f>V167</f>
        <v>694.0660975386179</v>
      </c>
      <c r="Y168" s="4">
        <f>Y167</f>
        <v>555.25287803089429</v>
      </c>
      <c r="AB168" s="4">
        <f>AB167</f>
        <v>444.20230242471558</v>
      </c>
      <c r="AE168" s="4">
        <f>AE167</f>
        <v>338.418967718521</v>
      </c>
      <c r="AH168" s="4">
        <f>AH167</f>
        <v>270.73517417481673</v>
      </c>
      <c r="AK168" s="4">
        <f>AK167</f>
        <v>216.58813933985343</v>
      </c>
      <c r="AM168" s="9"/>
      <c r="AN168" s="4">
        <f>SUM(B168:AK168)</f>
        <v>4645.6260286525203</v>
      </c>
    </row>
    <row r="169" spans="1:42" x14ac:dyDescent="0.25">
      <c r="AM169" s="6" t="s">
        <v>96</v>
      </c>
      <c r="AN169" s="125" t="s">
        <v>98</v>
      </c>
      <c r="AO169" s="125"/>
      <c r="AP169" s="125"/>
    </row>
    <row r="170" spans="1:42" s="2" customFormat="1" x14ac:dyDescent="0.25">
      <c r="AM170" s="13">
        <f>SUM(AM3:AM163)</f>
        <v>184173.64799771618</v>
      </c>
      <c r="AN170" s="4">
        <f>SUM(AN8:AN168)</f>
        <v>65206.755518094251</v>
      </c>
      <c r="AO170" s="126" t="s">
        <v>97</v>
      </c>
      <c r="AP170" s="126"/>
    </row>
    <row r="171" spans="1:42" s="17" customFormat="1" x14ac:dyDescent="0.25">
      <c r="AM171" s="18"/>
      <c r="AO171" s="19"/>
    </row>
  </sheetData>
  <mergeCells count="22">
    <mergeCell ref="AO12:AR12"/>
    <mergeCell ref="B1:D1"/>
    <mergeCell ref="E1:G1"/>
    <mergeCell ref="H1:J1"/>
    <mergeCell ref="K1:M1"/>
    <mergeCell ref="N1:P1"/>
    <mergeCell ref="AN169:AP169"/>
    <mergeCell ref="AO170:AP170"/>
    <mergeCell ref="Q1:S1"/>
    <mergeCell ref="T1:V1"/>
    <mergeCell ref="W1:Y1"/>
    <mergeCell ref="Z1:AB1"/>
    <mergeCell ref="AO17:AR17"/>
    <mergeCell ref="AC1:AE1"/>
    <mergeCell ref="AF1:AH1"/>
    <mergeCell ref="AI1:AK1"/>
    <mergeCell ref="AL1:AN1"/>
    <mergeCell ref="AO1:AR1"/>
    <mergeCell ref="AO4:AR4"/>
    <mergeCell ref="AO6:AR6"/>
    <mergeCell ref="AO8:AR8"/>
    <mergeCell ref="AO9:AR9"/>
  </mergeCells>
  <pageMargins left="0.25" right="0.25" top="0.75" bottom="0.75" header="0.3" footer="0.3"/>
  <pageSetup paperSize="5" fitToHeight="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2015-05-07T17:39:07Z</cp:lastPrinted>
  <dcterms:created xsi:type="dcterms:W3CDTF">2015-02-25T17:10:13Z</dcterms:created>
  <dcterms:modified xsi:type="dcterms:W3CDTF">2015-05-13T17:05:29Z</dcterms:modified>
</cp:coreProperties>
</file>